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21E103FF-6559-41E0-BBA1-71C15B587B22}" xr6:coauthVersionLast="47" xr6:coauthVersionMax="47" xr10:uidLastSave="{00000000-0000-0000-0000-000000000000}"/>
  <bookViews>
    <workbookView xWindow="-120" yWindow="-120" windowWidth="29040" windowHeight="16440" tabRatio="883" xr2:uid="{00000000-000D-0000-FFFF-FFFF00000000}"/>
  </bookViews>
  <sheets>
    <sheet name="İÇİNDEKİLER" sheetId="81" r:id="rId1"/>
    <sheet name="TABLO1" sheetId="84" r:id="rId2"/>
    <sheet name="TABLO2" sheetId="82" r:id="rId3"/>
    <sheet name="TABLO3" sheetId="85" r:id="rId4"/>
    <sheet name="TABLO4" sheetId="83" r:id="rId5"/>
    <sheet name="TABLO5" sheetId="86" r:id="rId6"/>
    <sheet name="TABLO6" sheetId="12" r:id="rId7"/>
    <sheet name="TABLO7" sheetId="1" r:id="rId8"/>
    <sheet name="TABLO8" sheetId="13" r:id="rId9"/>
    <sheet name="TABLO9" sheetId="21" r:id="rId10"/>
    <sheet name="TABLO10" sheetId="2" r:id="rId11"/>
    <sheet name="TABLO11" sheetId="36" r:id="rId12"/>
    <sheet name="TABLO12" sheetId="3" r:id="rId13"/>
    <sheet name="TABLO13" sheetId="9" r:id="rId14"/>
    <sheet name="TABLO14" sheetId="14" r:id="rId15"/>
    <sheet name="TABLO15" sheetId="15" r:id="rId16"/>
    <sheet name="TABLO16" sheetId="16" r:id="rId17"/>
    <sheet name="TABLO17" sheetId="17" r:id="rId18"/>
    <sheet name="TABLO18" sheetId="18" r:id="rId19"/>
    <sheet name="TABLO19" sheetId="56" r:id="rId20"/>
    <sheet name="TABLO20" sheetId="57" r:id="rId21"/>
    <sheet name="TABLO21" sheetId="58" r:id="rId22"/>
    <sheet name="TABLO22" sheetId="59" r:id="rId23"/>
    <sheet name="TABLO23" sheetId="60" r:id="rId24"/>
    <sheet name="TABLO24" sheetId="61" r:id="rId25"/>
    <sheet name="TABLO25" sheetId="63" r:id="rId26"/>
    <sheet name="TABLO26" sheetId="92" r:id="rId27"/>
    <sheet name="TABLO27" sheetId="94" r:id="rId28"/>
    <sheet name="TABLO28" sheetId="97" r:id="rId29"/>
    <sheet name="TABLO29" sheetId="95" r:id="rId30"/>
    <sheet name="TABLO30" sheetId="93" r:id="rId31"/>
    <sheet name="TABLO31" sheetId="96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7" l="1"/>
  <c r="M6" i="57"/>
  <c r="I7" i="57" s="1"/>
  <c r="L6" i="57"/>
  <c r="L7" i="57" s="1"/>
  <c r="K6" i="57"/>
  <c r="J6" i="57"/>
  <c r="J7" i="57" s="1"/>
  <c r="I6" i="57"/>
  <c r="H6" i="57"/>
  <c r="G6" i="57"/>
  <c r="F6" i="57"/>
  <c r="E6" i="57"/>
  <c r="D6" i="57"/>
  <c r="K7" i="57" l="1"/>
  <c r="C7" i="57"/>
  <c r="D7" i="57"/>
  <c r="M7" i="57"/>
  <c r="F7" i="57"/>
  <c r="G7" i="57"/>
  <c r="H7" i="57"/>
  <c r="E7" i="57"/>
  <c r="F15" i="1"/>
  <c r="F16" i="1"/>
  <c r="F27" i="1"/>
  <c r="F28" i="1"/>
  <c r="F40" i="1"/>
  <c r="F41" i="1"/>
  <c r="E50" i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E16" i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E28" i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E36" i="1"/>
  <c r="F36" i="1" s="1"/>
  <c r="E37" i="1"/>
  <c r="F37" i="1" s="1"/>
  <c r="E38" i="1"/>
  <c r="F38" i="1" s="1"/>
  <c r="E39" i="1"/>
  <c r="F39" i="1" s="1"/>
  <c r="E40" i="1"/>
  <c r="E41" i="1"/>
  <c r="E42" i="1"/>
  <c r="F42" i="1" s="1"/>
  <c r="E43" i="1"/>
  <c r="E44" i="1"/>
  <c r="F44" i="1" s="1"/>
  <c r="E45" i="1"/>
  <c r="E46" i="1"/>
  <c r="F46" i="1" s="1"/>
  <c r="E47" i="1"/>
  <c r="F47" i="1" s="1"/>
  <c r="E48" i="1"/>
  <c r="E49" i="1"/>
  <c r="E51" i="1"/>
  <c r="F51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F48" i="1" s="1"/>
  <c r="D49" i="1"/>
  <c r="D50" i="1"/>
  <c r="D51" i="1"/>
  <c r="E5" i="1"/>
  <c r="F5" i="1" s="1"/>
  <c r="D5" i="1"/>
  <c r="AJ5" i="12"/>
  <c r="H22" i="86"/>
  <c r="H5" i="86"/>
  <c r="B35" i="85"/>
  <c r="M38" i="85"/>
  <c r="L38" i="85"/>
  <c r="L32" i="85"/>
  <c r="I33" i="85"/>
  <c r="K35" i="85"/>
  <c r="K32" i="85"/>
  <c r="M32" i="85"/>
  <c r="K33" i="85"/>
  <c r="L33" i="85"/>
  <c r="M33" i="85"/>
  <c r="K34" i="85"/>
  <c r="L34" i="85"/>
  <c r="M34" i="85"/>
  <c r="L35" i="85"/>
  <c r="M35" i="85"/>
  <c r="K36" i="85"/>
  <c r="L36" i="85"/>
  <c r="M36" i="85"/>
  <c r="K37" i="85"/>
  <c r="L37" i="85"/>
  <c r="M37" i="85"/>
  <c r="K38" i="85"/>
  <c r="K39" i="85"/>
  <c r="L39" i="85"/>
  <c r="M39" i="85"/>
  <c r="K31" i="85"/>
  <c r="L31" i="85"/>
  <c r="M31" i="85"/>
  <c r="I31" i="85"/>
  <c r="J31" i="85"/>
  <c r="O6" i="82"/>
  <c r="O7" i="82"/>
  <c r="O8" i="82"/>
  <c r="O9" i="82"/>
  <c r="O10" i="82"/>
  <c r="O11" i="82"/>
  <c r="O12" i="82"/>
  <c r="O13" i="82"/>
  <c r="O14" i="82"/>
  <c r="O15" i="82"/>
  <c r="O16" i="82"/>
  <c r="O17" i="82"/>
  <c r="O18" i="82"/>
  <c r="O19" i="82"/>
  <c r="O20" i="82"/>
  <c r="O21" i="82"/>
  <c r="O22" i="82"/>
  <c r="O23" i="82"/>
  <c r="O24" i="82"/>
  <c r="O25" i="82"/>
  <c r="O26" i="82"/>
  <c r="O27" i="82"/>
  <c r="O28" i="82"/>
  <c r="O29" i="82"/>
  <c r="O30" i="82"/>
  <c r="O31" i="82"/>
  <c r="O32" i="82"/>
  <c r="O33" i="82"/>
  <c r="O34" i="82"/>
  <c r="O35" i="82"/>
  <c r="O36" i="82"/>
  <c r="O37" i="82"/>
  <c r="O38" i="82"/>
  <c r="O39" i="82"/>
  <c r="O40" i="82"/>
  <c r="O41" i="82"/>
  <c r="O42" i="82"/>
  <c r="O43" i="82"/>
  <c r="O44" i="82"/>
  <c r="O45" i="82"/>
  <c r="O46" i="82"/>
  <c r="O47" i="82"/>
  <c r="O5" i="82"/>
  <c r="N6" i="84"/>
  <c r="N7" i="84"/>
  <c r="N8" i="84"/>
  <c r="N9" i="84"/>
  <c r="N10" i="84"/>
  <c r="N11" i="84"/>
  <c r="N12" i="84"/>
  <c r="N13" i="84"/>
  <c r="N5" i="84"/>
  <c r="O27" i="58"/>
  <c r="J26" i="58"/>
  <c r="I26" i="58"/>
  <c r="H26" i="58"/>
  <c r="K26" i="58"/>
  <c r="G67" i="97" l="1"/>
  <c r="G68" i="97"/>
  <c r="G69" i="97"/>
  <c r="F67" i="97"/>
  <c r="F68" i="97"/>
  <c r="F69" i="97"/>
  <c r="E67" i="97"/>
  <c r="E68" i="97"/>
  <c r="E69" i="97"/>
  <c r="D67" i="97"/>
  <c r="D68" i="97"/>
  <c r="D69" i="97"/>
  <c r="C67" i="97"/>
  <c r="C68" i="97"/>
  <c r="C69" i="97"/>
  <c r="F67" i="93"/>
  <c r="F68" i="93"/>
  <c r="F69" i="93"/>
  <c r="D67" i="93"/>
  <c r="H67" i="93" s="1"/>
  <c r="D68" i="93"/>
  <c r="H68" i="93" s="1"/>
  <c r="D69" i="93"/>
  <c r="H69" i="93" s="1"/>
  <c r="G67" i="93"/>
  <c r="G68" i="93"/>
  <c r="G69" i="93"/>
  <c r="L65" i="95"/>
  <c r="L66" i="95"/>
  <c r="L67" i="95"/>
  <c r="L68" i="95"/>
  <c r="L69" i="95"/>
  <c r="L70" i="95"/>
  <c r="J65" i="95"/>
  <c r="J66" i="95"/>
  <c r="J67" i="95"/>
  <c r="J68" i="95"/>
  <c r="J69" i="95"/>
  <c r="J70" i="95"/>
  <c r="H65" i="95"/>
  <c r="H66" i="95"/>
  <c r="H67" i="95"/>
  <c r="H68" i="95"/>
  <c r="H69" i="95"/>
  <c r="H70" i="95"/>
  <c r="F65" i="95"/>
  <c r="F66" i="95"/>
  <c r="F67" i="95"/>
  <c r="F68" i="95"/>
  <c r="F69" i="95"/>
  <c r="F70" i="95"/>
  <c r="D65" i="95"/>
  <c r="D66" i="95"/>
  <c r="D67" i="95"/>
  <c r="D68" i="95"/>
  <c r="D69" i="95"/>
  <c r="D70" i="95"/>
  <c r="D64" i="95"/>
  <c r="D62" i="95"/>
  <c r="D63" i="95"/>
  <c r="N68" i="94"/>
  <c r="N69" i="94"/>
  <c r="N70" i="94"/>
  <c r="L68" i="94"/>
  <c r="L69" i="94"/>
  <c r="L70" i="94"/>
  <c r="J68" i="94"/>
  <c r="J69" i="94"/>
  <c r="J70" i="94"/>
  <c r="H68" i="94"/>
  <c r="H69" i="94"/>
  <c r="H70" i="94"/>
  <c r="F68" i="94"/>
  <c r="F69" i="94"/>
  <c r="F70" i="94"/>
  <c r="D68" i="94"/>
  <c r="D69" i="94"/>
  <c r="D70" i="94"/>
  <c r="H67" i="92"/>
  <c r="H68" i="92"/>
  <c r="H69" i="92"/>
  <c r="G67" i="92"/>
  <c r="G68" i="92"/>
  <c r="G69" i="92"/>
  <c r="AJ6" i="12" l="1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G51" i="12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" i="13"/>
  <c r="AG51" i="13"/>
  <c r="AJ51" i="13" l="1"/>
  <c r="AJ51" i="12"/>
  <c r="M608" i="57"/>
  <c r="L608" i="57"/>
  <c r="K608" i="57"/>
  <c r="J608" i="57"/>
  <c r="I608" i="57"/>
  <c r="H608" i="57"/>
  <c r="G608" i="57"/>
  <c r="F608" i="57"/>
  <c r="E608" i="57"/>
  <c r="D608" i="57"/>
  <c r="C608" i="57"/>
  <c r="C576" i="57"/>
  <c r="AF51" i="12" l="1"/>
  <c r="AF51" i="13"/>
  <c r="L576" i="57" l="1"/>
  <c r="M576" i="57"/>
  <c r="K576" i="57"/>
  <c r="J576" i="57"/>
  <c r="I576" i="57"/>
  <c r="H576" i="57"/>
  <c r="G576" i="57"/>
  <c r="F576" i="57"/>
  <c r="E576" i="57"/>
  <c r="D576" i="57"/>
  <c r="C544" i="57"/>
  <c r="AE51" i="13" l="1"/>
  <c r="AE51" i="12"/>
  <c r="M544" i="57" l="1"/>
  <c r="L544" i="57"/>
  <c r="K544" i="57"/>
  <c r="J544" i="57"/>
  <c r="I544" i="57"/>
  <c r="H544" i="57"/>
  <c r="G544" i="57"/>
  <c r="F544" i="57"/>
  <c r="E544" i="57"/>
  <c r="D544" i="57"/>
  <c r="C513" i="57"/>
  <c r="G26" i="58" l="1"/>
  <c r="J38" i="85"/>
  <c r="F31" i="85"/>
  <c r="H34" i="85"/>
  <c r="I38" i="85"/>
  <c r="H32" i="85"/>
  <c r="I32" i="85"/>
  <c r="J32" i="85"/>
  <c r="H33" i="85"/>
  <c r="J33" i="85"/>
  <c r="I34" i="85"/>
  <c r="J34" i="85"/>
  <c r="H35" i="85"/>
  <c r="I35" i="85"/>
  <c r="J35" i="85"/>
  <c r="H36" i="85"/>
  <c r="I36" i="85"/>
  <c r="J36" i="85"/>
  <c r="H37" i="85"/>
  <c r="I37" i="85"/>
  <c r="J37" i="85"/>
  <c r="H38" i="85"/>
  <c r="H39" i="85"/>
  <c r="I39" i="85"/>
  <c r="J39" i="85"/>
  <c r="G31" i="85"/>
  <c r="H31" i="85"/>
  <c r="AD51" i="13" l="1"/>
  <c r="AD51" i="12"/>
  <c r="G65" i="97" l="1"/>
  <c r="G66" i="97"/>
  <c r="F65" i="97"/>
  <c r="F66" i="97"/>
  <c r="E65" i="97"/>
  <c r="E66" i="97"/>
  <c r="D65" i="97"/>
  <c r="D66" i="97"/>
  <c r="C66" i="97"/>
  <c r="C65" i="97"/>
  <c r="N52" i="94"/>
  <c r="N53" i="94"/>
  <c r="N54" i="94"/>
  <c r="N55" i="94"/>
  <c r="N56" i="94"/>
  <c r="N57" i="94"/>
  <c r="N58" i="94"/>
  <c r="N59" i="94"/>
  <c r="N60" i="94"/>
  <c r="N61" i="94"/>
  <c r="N62" i="94"/>
  <c r="N63" i="94"/>
  <c r="N64" i="94"/>
  <c r="N65" i="94"/>
  <c r="N66" i="94"/>
  <c r="N67" i="94"/>
  <c r="L52" i="94"/>
  <c r="L53" i="94"/>
  <c r="L54" i="94"/>
  <c r="L55" i="94"/>
  <c r="L56" i="94"/>
  <c r="L57" i="94"/>
  <c r="L58" i="94"/>
  <c r="L59" i="94"/>
  <c r="L60" i="94"/>
  <c r="L61" i="94"/>
  <c r="L62" i="94"/>
  <c r="L63" i="94"/>
  <c r="L64" i="94"/>
  <c r="L65" i="94"/>
  <c r="L66" i="94"/>
  <c r="L67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H67" i="94"/>
  <c r="H52" i="94"/>
  <c r="H53" i="94"/>
  <c r="H54" i="94"/>
  <c r="H55" i="94"/>
  <c r="H56" i="94"/>
  <c r="H57" i="94"/>
  <c r="H58" i="94"/>
  <c r="H59" i="94"/>
  <c r="H60" i="94"/>
  <c r="H61" i="94"/>
  <c r="H62" i="94"/>
  <c r="H63" i="94"/>
  <c r="H64" i="94"/>
  <c r="H65" i="94"/>
  <c r="H66" i="94"/>
  <c r="F52" i="94"/>
  <c r="F53" i="94"/>
  <c r="F54" i="94"/>
  <c r="F55" i="94"/>
  <c r="F56" i="94"/>
  <c r="F57" i="94"/>
  <c r="F58" i="94"/>
  <c r="F59" i="94"/>
  <c r="F60" i="94"/>
  <c r="F61" i="94"/>
  <c r="F62" i="94"/>
  <c r="F63" i="94"/>
  <c r="F64" i="94"/>
  <c r="F65" i="94"/>
  <c r="F66" i="94"/>
  <c r="F67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F66" i="93"/>
  <c r="F65" i="93"/>
  <c r="D65" i="93"/>
  <c r="D66" i="93"/>
  <c r="G65" i="93"/>
  <c r="G66" i="93"/>
  <c r="H53" i="92"/>
  <c r="G62" i="92"/>
  <c r="H62" i="92"/>
  <c r="G63" i="92"/>
  <c r="H63" i="92"/>
  <c r="G64" i="92"/>
  <c r="H64" i="92"/>
  <c r="G65" i="92"/>
  <c r="H65" i="92"/>
  <c r="G66" i="92"/>
  <c r="H66" i="92"/>
  <c r="M513" i="57"/>
  <c r="L513" i="57"/>
  <c r="K513" i="57"/>
  <c r="J513" i="57"/>
  <c r="I513" i="57"/>
  <c r="H513" i="57"/>
  <c r="G513" i="57"/>
  <c r="F513" i="57"/>
  <c r="E513" i="57"/>
  <c r="D513" i="57"/>
  <c r="C481" i="57"/>
  <c r="H66" i="93" l="1"/>
  <c r="H65" i="93"/>
  <c r="F64" i="97"/>
  <c r="G64" i="97"/>
  <c r="E64" i="97"/>
  <c r="D64" i="97"/>
  <c r="C64" i="97"/>
  <c r="G64" i="93"/>
  <c r="G63" i="93"/>
  <c r="F64" i="93"/>
  <c r="D64" i="93"/>
  <c r="H64" i="93" s="1"/>
  <c r="D63" i="93"/>
  <c r="H55" i="92"/>
  <c r="H56" i="92"/>
  <c r="H57" i="92"/>
  <c r="H58" i="92"/>
  <c r="H59" i="92"/>
  <c r="H60" i="92"/>
  <c r="H61" i="92"/>
  <c r="H54" i="92"/>
  <c r="D52" i="92"/>
  <c r="F52" i="92"/>
  <c r="H52" i="92" l="1"/>
  <c r="O26" i="58"/>
  <c r="AC51" i="13"/>
  <c r="AC51" i="12"/>
  <c r="G50" i="21" l="1"/>
  <c r="G51" i="21" s="1"/>
  <c r="E50" i="21"/>
  <c r="E51" i="21" s="1"/>
  <c r="C50" i="21"/>
  <c r="C51" i="21" s="1"/>
  <c r="M481" i="57" l="1"/>
  <c r="L481" i="57"/>
  <c r="K481" i="57"/>
  <c r="J481" i="57"/>
  <c r="I481" i="57"/>
  <c r="H481" i="57"/>
  <c r="G481" i="57"/>
  <c r="F481" i="57"/>
  <c r="E481" i="57"/>
  <c r="D481" i="57"/>
  <c r="M450" i="57" l="1"/>
  <c r="L450" i="57"/>
  <c r="K450" i="57"/>
  <c r="J450" i="57"/>
  <c r="I450" i="57"/>
  <c r="H450" i="57"/>
  <c r="G450" i="57"/>
  <c r="F450" i="57"/>
  <c r="E450" i="57"/>
  <c r="D450" i="57"/>
  <c r="C450" i="57"/>
  <c r="C418" i="57"/>
  <c r="D10" i="63" l="1"/>
  <c r="G35" i="21" l="1"/>
  <c r="E35" i="21"/>
  <c r="C35" i="21"/>
  <c r="H6" i="86"/>
  <c r="H7" i="86"/>
  <c r="H8" i="86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3" i="86"/>
  <c r="H24" i="86"/>
  <c r="H25" i="86"/>
  <c r="H26" i="86"/>
  <c r="H27" i="86"/>
  <c r="H28" i="86"/>
  <c r="H29" i="86"/>
  <c r="H30" i="86"/>
  <c r="H31" i="86"/>
  <c r="H32" i="86"/>
  <c r="H33" i="86"/>
  <c r="H34" i="86"/>
  <c r="H35" i="86"/>
  <c r="H36" i="86"/>
  <c r="H37" i="86"/>
  <c r="H38" i="86"/>
  <c r="H39" i="86"/>
  <c r="H40" i="86"/>
  <c r="H41" i="86"/>
  <c r="H42" i="86"/>
  <c r="H43" i="86"/>
  <c r="H44" i="86"/>
  <c r="H45" i="86"/>
  <c r="H46" i="86"/>
  <c r="H47" i="86"/>
  <c r="B32" i="85"/>
  <c r="C32" i="85"/>
  <c r="D32" i="85"/>
  <c r="E32" i="85"/>
  <c r="F32" i="85"/>
  <c r="G32" i="85"/>
  <c r="B33" i="85"/>
  <c r="C33" i="85"/>
  <c r="D33" i="85"/>
  <c r="E33" i="85"/>
  <c r="F33" i="85"/>
  <c r="G33" i="85"/>
  <c r="B34" i="85"/>
  <c r="C34" i="85"/>
  <c r="D34" i="85"/>
  <c r="E34" i="85"/>
  <c r="F34" i="85"/>
  <c r="G34" i="85"/>
  <c r="C35" i="85"/>
  <c r="D35" i="85"/>
  <c r="E35" i="85"/>
  <c r="F35" i="85"/>
  <c r="G35" i="85"/>
  <c r="B36" i="85"/>
  <c r="C36" i="85"/>
  <c r="D36" i="85"/>
  <c r="E36" i="85"/>
  <c r="F36" i="85"/>
  <c r="G36" i="85"/>
  <c r="B37" i="85"/>
  <c r="C37" i="85"/>
  <c r="D37" i="85"/>
  <c r="E37" i="85"/>
  <c r="F37" i="85"/>
  <c r="G37" i="85"/>
  <c r="B38" i="85"/>
  <c r="C38" i="85"/>
  <c r="D38" i="85"/>
  <c r="E38" i="85"/>
  <c r="F38" i="85"/>
  <c r="G38" i="85"/>
  <c r="B39" i="85"/>
  <c r="C39" i="85"/>
  <c r="D39" i="85"/>
  <c r="E39" i="85"/>
  <c r="F39" i="85"/>
  <c r="G39" i="85"/>
  <c r="B31" i="85"/>
  <c r="C31" i="85"/>
  <c r="D31" i="85"/>
  <c r="E31" i="85"/>
  <c r="D15" i="59" l="1"/>
  <c r="F53" i="93" l="1"/>
  <c r="F63" i="93"/>
  <c r="H63" i="93" s="1"/>
  <c r="F62" i="93"/>
  <c r="D62" i="93"/>
  <c r="D60" i="93"/>
  <c r="G62" i="93"/>
  <c r="G60" i="93"/>
  <c r="G61" i="93"/>
  <c r="L64" i="95"/>
  <c r="L63" i="95"/>
  <c r="J64" i="95"/>
  <c r="J63" i="95"/>
  <c r="H64" i="95"/>
  <c r="H63" i="95"/>
  <c r="F64" i="95"/>
  <c r="F63" i="95"/>
  <c r="H50" i="92"/>
  <c r="H51" i="92"/>
  <c r="H48" i="92"/>
  <c r="G50" i="92"/>
  <c r="G51" i="92"/>
  <c r="G49" i="92"/>
  <c r="G48" i="92"/>
  <c r="G61" i="92"/>
  <c r="G60" i="92"/>
  <c r="H62" i="93" l="1"/>
  <c r="M418" i="57"/>
  <c r="I418" i="57"/>
  <c r="H418" i="57"/>
  <c r="G418" i="57"/>
  <c r="F418" i="57"/>
  <c r="E418" i="57"/>
  <c r="D418" i="57"/>
  <c r="C389" i="57"/>
  <c r="M389" i="57" l="1"/>
  <c r="I389" i="57"/>
  <c r="H389" i="57"/>
  <c r="G389" i="57"/>
  <c r="F389" i="57"/>
  <c r="E389" i="57"/>
  <c r="D389" i="57"/>
  <c r="C357" i="57"/>
  <c r="G357" i="57" l="1"/>
  <c r="Y51" i="13" l="1"/>
  <c r="Y51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H39" i="93" l="1"/>
  <c r="H40" i="93"/>
  <c r="H41" i="93"/>
  <c r="F42" i="93"/>
  <c r="H42" i="93" s="1"/>
  <c r="F43" i="93"/>
  <c r="F44" i="93"/>
  <c r="F45" i="93"/>
  <c r="F46" i="93"/>
  <c r="F47" i="93"/>
  <c r="F48" i="93"/>
  <c r="F49" i="93"/>
  <c r="F50" i="93"/>
  <c r="F51" i="93"/>
  <c r="F52" i="93"/>
  <c r="F54" i="93"/>
  <c r="F55" i="93"/>
  <c r="F56" i="93"/>
  <c r="F57" i="93"/>
  <c r="F60" i="93"/>
  <c r="F61" i="93"/>
  <c r="D44" i="93"/>
  <c r="D43" i="93"/>
  <c r="D45" i="93"/>
  <c r="H45" i="93" s="1"/>
  <c r="D46" i="93"/>
  <c r="D47" i="93"/>
  <c r="D48" i="93"/>
  <c r="D49" i="93"/>
  <c r="D50" i="93"/>
  <c r="D51" i="93"/>
  <c r="H51" i="93" s="1"/>
  <c r="D52" i="93"/>
  <c r="D53" i="93"/>
  <c r="H53" i="93" s="1"/>
  <c r="D54" i="93"/>
  <c r="D55" i="93"/>
  <c r="D56" i="93"/>
  <c r="D57" i="93"/>
  <c r="D58" i="93"/>
  <c r="D59" i="93"/>
  <c r="D61" i="93"/>
  <c r="L62" i="95"/>
  <c r="J62" i="95"/>
  <c r="H62" i="95"/>
  <c r="F62" i="95"/>
  <c r="G59" i="92"/>
  <c r="M357" i="57"/>
  <c r="I357" i="57"/>
  <c r="H357" i="57"/>
  <c r="F357" i="57"/>
  <c r="E357" i="57"/>
  <c r="D357" i="57"/>
  <c r="C325" i="57"/>
  <c r="H44" i="93" l="1"/>
  <c r="H54" i="93"/>
  <c r="H57" i="93"/>
  <c r="H61" i="93"/>
  <c r="H43" i="93"/>
  <c r="H49" i="93"/>
  <c r="H48" i="93"/>
  <c r="H56" i="93"/>
  <c r="H47" i="93"/>
  <c r="H52" i="93"/>
  <c r="H46" i="93"/>
  <c r="H55" i="93"/>
  <c r="H50" i="9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" i="13"/>
  <c r="X51" i="13"/>
  <c r="AI49" i="12"/>
  <c r="AI51" i="12" s="1"/>
  <c r="X51" i="12"/>
  <c r="AI51" i="13" l="1"/>
  <c r="G59" i="93"/>
  <c r="F59" i="93"/>
  <c r="H59" i="93" s="1"/>
  <c r="H60" i="93"/>
  <c r="F49" i="94"/>
  <c r="F50" i="94"/>
  <c r="F51" i="94"/>
  <c r="D47" i="94"/>
  <c r="D48" i="94"/>
  <c r="D49" i="94"/>
  <c r="D50" i="94"/>
  <c r="D51" i="94"/>
  <c r="F47" i="94"/>
  <c r="F48" i="94"/>
  <c r="H47" i="94"/>
  <c r="H48" i="94"/>
  <c r="H49" i="94"/>
  <c r="H50" i="94"/>
  <c r="H51" i="94"/>
  <c r="J47" i="94"/>
  <c r="J48" i="94"/>
  <c r="J49" i="94"/>
  <c r="J50" i="94"/>
  <c r="J51" i="94"/>
  <c r="L47" i="94"/>
  <c r="L48" i="94"/>
  <c r="L49" i="94"/>
  <c r="L50" i="94"/>
  <c r="L51" i="94"/>
  <c r="N47" i="94"/>
  <c r="N48" i="94"/>
  <c r="N49" i="94"/>
  <c r="N50" i="94"/>
  <c r="N51" i="94"/>
  <c r="G42" i="92"/>
  <c r="G43" i="92"/>
  <c r="G44" i="92"/>
  <c r="G45" i="92"/>
  <c r="G46" i="92"/>
  <c r="G47" i="92"/>
  <c r="G52" i="92"/>
  <c r="G53" i="92"/>
  <c r="G54" i="92"/>
  <c r="G55" i="92"/>
  <c r="G56" i="92"/>
  <c r="G57" i="92"/>
  <c r="G58" i="92"/>
  <c r="H41" i="92"/>
  <c r="H42" i="92"/>
  <c r="H43" i="92"/>
  <c r="H44" i="92"/>
  <c r="H45" i="92"/>
  <c r="H46" i="92"/>
  <c r="H47" i="92"/>
  <c r="H49" i="92"/>
  <c r="M325" i="57"/>
  <c r="I325" i="57"/>
  <c r="H325" i="57"/>
  <c r="G325" i="57"/>
  <c r="F325" i="57"/>
  <c r="E325" i="57"/>
  <c r="D325" i="57"/>
  <c r="C294" i="57"/>
  <c r="W51" i="13" l="1"/>
  <c r="W51" i="12"/>
  <c r="O24" i="58" l="1"/>
  <c r="O25" i="58"/>
  <c r="M294" i="57"/>
  <c r="I294" i="57"/>
  <c r="H294" i="57"/>
  <c r="G294" i="57"/>
  <c r="F294" i="57"/>
  <c r="E294" i="57"/>
  <c r="D294" i="57"/>
  <c r="C262" i="57"/>
  <c r="M262" i="57"/>
  <c r="I262" i="57"/>
  <c r="F58" i="93" l="1"/>
  <c r="H58" i="93" s="1"/>
  <c r="G58" i="93"/>
  <c r="H262" i="57" l="1"/>
  <c r="G262" i="57"/>
  <c r="F262" i="57"/>
  <c r="E262" i="57"/>
  <c r="D262" i="57"/>
  <c r="V51" i="13"/>
  <c r="V51" i="12"/>
  <c r="G5" i="92" l="1"/>
  <c r="G6" i="92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32" i="92"/>
  <c r="G33" i="92"/>
  <c r="G34" i="92"/>
  <c r="G35" i="92"/>
  <c r="G36" i="92"/>
  <c r="G37" i="92"/>
  <c r="G38" i="92"/>
  <c r="G39" i="92"/>
  <c r="G40" i="92"/>
  <c r="G41" i="92"/>
  <c r="G4" i="92"/>
  <c r="M231" i="57" l="1"/>
  <c r="I231" i="57"/>
  <c r="H231" i="57"/>
  <c r="G231" i="57"/>
  <c r="F231" i="57"/>
  <c r="E231" i="57"/>
  <c r="D231" i="57"/>
  <c r="C231" i="57"/>
  <c r="D199" i="57" l="1"/>
  <c r="E199" i="57"/>
  <c r="F199" i="57"/>
  <c r="G199" i="57"/>
  <c r="H199" i="57"/>
  <c r="I199" i="57"/>
  <c r="M199" i="57"/>
  <c r="C199" i="57"/>
  <c r="D167" i="57"/>
  <c r="E167" i="57"/>
  <c r="F167" i="57"/>
  <c r="G167" i="57"/>
  <c r="H167" i="57"/>
  <c r="I167" i="57"/>
  <c r="M167" i="57"/>
  <c r="C167" i="57"/>
  <c r="D136" i="57"/>
  <c r="E136" i="57"/>
  <c r="F136" i="57"/>
  <c r="G136" i="57"/>
  <c r="H136" i="57"/>
  <c r="I136" i="57"/>
  <c r="M136" i="57"/>
  <c r="C136" i="57"/>
  <c r="D104" i="57"/>
  <c r="E104" i="57"/>
  <c r="F104" i="57"/>
  <c r="G104" i="57"/>
  <c r="H104" i="57"/>
  <c r="I104" i="57"/>
  <c r="M104" i="57"/>
  <c r="C104" i="57"/>
  <c r="D73" i="57"/>
  <c r="E73" i="57"/>
  <c r="F73" i="57"/>
  <c r="G73" i="57"/>
  <c r="H73" i="57"/>
  <c r="I73" i="57"/>
  <c r="M73" i="57"/>
  <c r="C73" i="57"/>
  <c r="D41" i="57"/>
  <c r="E41" i="57"/>
  <c r="F41" i="57"/>
  <c r="G41" i="57"/>
  <c r="H41" i="57"/>
  <c r="I41" i="57"/>
  <c r="M41" i="57"/>
  <c r="C41" i="57"/>
  <c r="D11" i="57" l="1"/>
  <c r="E11" i="57"/>
  <c r="F11" i="57"/>
  <c r="G11" i="57"/>
  <c r="H11" i="57"/>
  <c r="I11" i="57"/>
  <c r="M11" i="57"/>
  <c r="C11" i="57"/>
  <c r="D5" i="57"/>
  <c r="E5" i="57"/>
  <c r="F5" i="57"/>
  <c r="G5" i="57"/>
  <c r="H5" i="57"/>
  <c r="I5" i="57"/>
  <c r="J5" i="57"/>
  <c r="K5" i="57"/>
  <c r="L5" i="57"/>
  <c r="C5" i="57"/>
  <c r="D14" i="59" l="1"/>
  <c r="D13" i="59"/>
  <c r="D12" i="59"/>
  <c r="D11" i="59"/>
  <c r="D10" i="59"/>
  <c r="D9" i="59"/>
  <c r="D8" i="59"/>
  <c r="D7" i="59"/>
  <c r="D6" i="59"/>
  <c r="D5" i="59"/>
  <c r="D4" i="59"/>
</calcChain>
</file>

<file path=xl/sharedStrings.xml><?xml version="1.0" encoding="utf-8"?>
<sst xmlns="http://schemas.openxmlformats.org/spreadsheetml/2006/main" count="1983" uniqueCount="270">
  <si>
    <t>Büyükçekmece</t>
  </si>
  <si>
    <t>Toplam</t>
  </si>
  <si>
    <t>Yıl</t>
  </si>
  <si>
    <t>Çöp Gazından Üretilen 
Elektrik Enerjisi Miktarları 
(MWh)</t>
  </si>
  <si>
    <t>Dönem</t>
  </si>
  <si>
    <t>Toplam 2019</t>
  </si>
  <si>
    <t>Toplam 2020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</si>
  <si>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</si>
  <si>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</si>
  <si>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</si>
  <si>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</si>
  <si>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</si>
  <si>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</si>
  <si>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</si>
  <si>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</si>
  <si>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</si>
  <si>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</si>
  <si>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</si>
  <si>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</si>
  <si>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İSTAÇ A.Ş</t>
  </si>
  <si>
    <t>Genel Toplam</t>
  </si>
  <si>
    <t>Aktarma Merkezleri</t>
  </si>
  <si>
    <t>Atık Toplanan Gemi Sayısı</t>
  </si>
  <si>
    <t>Sterilizasyon Tesisi 
Gelen Atık Miktarı</t>
  </si>
  <si>
    <t>Sterilizasyon Tesisi 
Gelen Araç Sayısı</t>
  </si>
  <si>
    <t>Yakma Tesisi 
Gelen Araç Sayısı</t>
  </si>
  <si>
    <t>Yakma Tesisi 
Gelen Atık Miktarı</t>
  </si>
  <si>
    <t>Tesislere Gelen 
Toplama Araç Sayısı</t>
  </si>
  <si>
    <t>Tesislere Getirilen
Toplam Atık Miktarı</t>
  </si>
  <si>
    <t>Yıllık Bazda Çöp Gazından Enerji Üretimi</t>
  </si>
  <si>
    <t xml:space="preserve">Aylara Göre Hafriyat Atık Tonajları </t>
  </si>
  <si>
    <t>Yıllara Göre Hafriyat Atık Tonajları ve Sefer Sayıları</t>
  </si>
  <si>
    <t>Ay</t>
  </si>
  <si>
    <t>Aylık Bazda Çöp Gazından Enerji Üretimi</t>
  </si>
  <si>
    <t>Arnavutköy</t>
  </si>
  <si>
    <t>Avcılar</t>
  </si>
  <si>
    <t>Bağcılar</t>
  </si>
  <si>
    <t>Başakşehir</t>
  </si>
  <si>
    <t>Beşiktaş</t>
  </si>
  <si>
    <t>Esenler</t>
  </si>
  <si>
    <t>Esenyurt</t>
  </si>
  <si>
    <t>Kadıköy</t>
  </si>
  <si>
    <t>Kartal</t>
  </si>
  <si>
    <t>Sancaktepe</t>
  </si>
  <si>
    <t>Sarıyer</t>
  </si>
  <si>
    <t>Silivri</t>
  </si>
  <si>
    <t>Sultanbeyli</t>
  </si>
  <si>
    <t>Şile</t>
  </si>
  <si>
    <t>Tuzla</t>
  </si>
  <si>
    <t>Tarih</t>
  </si>
  <si>
    <t>Ömerli Barajı</t>
  </si>
  <si>
    <t xml:space="preserve"> Darlık Barajı</t>
  </si>
  <si>
    <t>Terkos Barajı</t>
  </si>
  <si>
    <t>Alibey Barajı</t>
  </si>
  <si>
    <t>Büyük Çekmece Barajı</t>
  </si>
  <si>
    <t xml:space="preserve">Sazlıdere Baraji </t>
  </si>
  <si>
    <t>Genel Doluluk</t>
  </si>
  <si>
    <t>-</t>
  </si>
  <si>
    <t>Ömerli</t>
  </si>
  <si>
    <t>Darlık</t>
  </si>
  <si>
    <t>Alibey</t>
  </si>
  <si>
    <t>Sazlıdere</t>
  </si>
  <si>
    <t>Terkos</t>
  </si>
  <si>
    <t>Istrancalar</t>
  </si>
  <si>
    <t>Elmalı 1&amp;2</t>
  </si>
  <si>
    <t>Kazandere</t>
  </si>
  <si>
    <t>Pabuçdere</t>
  </si>
  <si>
    <t>Şubat Ort.</t>
  </si>
  <si>
    <t>Mart Ort.</t>
  </si>
  <si>
    <t>Nisan Ort.</t>
  </si>
  <si>
    <t>Mayıs Ort.</t>
  </si>
  <si>
    <t>Haziran Ort.</t>
  </si>
  <si>
    <t>Temmuz Ort.</t>
  </si>
  <si>
    <t>Ağustos Ort.</t>
  </si>
  <si>
    <t>Eylül Ort.</t>
  </si>
  <si>
    <t>%</t>
  </si>
  <si>
    <t xml:space="preserve">Doluluk </t>
  </si>
  <si>
    <t>Günlük Ort.</t>
  </si>
  <si>
    <t>Nüfus</t>
  </si>
  <si>
    <t>Tarihler</t>
  </si>
  <si>
    <t>Yıllar</t>
  </si>
  <si>
    <t>Melen</t>
  </si>
  <si>
    <t>Yeşilçay</t>
  </si>
  <si>
    <t>Melen+Yeşilçay</t>
  </si>
  <si>
    <t>Aylar</t>
  </si>
  <si>
    <t>Arkaplan</t>
  </si>
  <si>
    <t>Kumköy</t>
  </si>
  <si>
    <t>Büyükada</t>
  </si>
  <si>
    <t>Ortalama Değerler</t>
  </si>
  <si>
    <t>Deniz-Trafik</t>
  </si>
  <si>
    <t>Kandilli 2</t>
  </si>
  <si>
    <t>Kentsel</t>
  </si>
  <si>
    <t>Kağıthane 2</t>
  </si>
  <si>
    <t>Yenibosna</t>
  </si>
  <si>
    <t>Alibeyköy</t>
  </si>
  <si>
    <t>Kentsel-Trafik</t>
  </si>
  <si>
    <t>Üsküdar 1</t>
  </si>
  <si>
    <t>Kağıthane 1</t>
  </si>
  <si>
    <t>Kırsal</t>
  </si>
  <si>
    <t>Sanayi-Kentsel</t>
  </si>
  <si>
    <t>Trafik</t>
  </si>
  <si>
    <t>Ümraniye 2</t>
  </si>
  <si>
    <t>Üsküdar 2</t>
  </si>
  <si>
    <t>Aksaray</t>
  </si>
  <si>
    <t>Şirinevler</t>
  </si>
  <si>
    <t>Mecidiyeköy</t>
  </si>
  <si>
    <t>Selimiye</t>
  </si>
  <si>
    <t>Göztepe</t>
  </si>
  <si>
    <t>Çatladıkapı</t>
  </si>
  <si>
    <t>Şehir-Arkaplan</t>
  </si>
  <si>
    <t>Maslak</t>
  </si>
  <si>
    <t>Ümraniye 1</t>
  </si>
  <si>
    <t>Kandilli 1</t>
  </si>
  <si>
    <t>Genel Ortalama</t>
  </si>
  <si>
    <t>İstanbul Geneli</t>
  </si>
  <si>
    <t>İstanbul Barajları Doluluk Oranları - Günlük (%)</t>
  </si>
  <si>
    <t>Tonaj</t>
  </si>
  <si>
    <t>Araç Sayısı</t>
  </si>
  <si>
    <t>Bölge</t>
  </si>
  <si>
    <t>Asya</t>
  </si>
  <si>
    <t>Avrupa</t>
  </si>
  <si>
    <t>Atık Türü</t>
  </si>
  <si>
    <t>Sintine</t>
  </si>
  <si>
    <t>Slaç</t>
  </si>
  <si>
    <t>Atık Yağ</t>
  </si>
  <si>
    <t>Slop</t>
  </si>
  <si>
    <t>Kirli Balast</t>
  </si>
  <si>
    <t>Katı Slaç</t>
  </si>
  <si>
    <t>Pis Su</t>
  </si>
  <si>
    <t>Çöp</t>
  </si>
  <si>
    <t>Ek VI</t>
  </si>
  <si>
    <t>Mesken</t>
  </si>
  <si>
    <t>Aktarma Merkezlerine Gelen Evsel Atık Miktarları (Sefer Sayısı)</t>
  </si>
  <si>
    <t>Aylık Toplam</t>
  </si>
  <si>
    <t xml:space="preserve">Deniz Yüzeyi Temizlik Atık Verileri (m³ cinsinden) </t>
  </si>
  <si>
    <t>Aylara Göre Gemilerden Toplanan Atık Miktarı (m³)</t>
  </si>
  <si>
    <t xml:space="preserve">Gemilerden Toplanan Atık Miktarı - m³ (Kategorik) </t>
  </si>
  <si>
    <t>m³</t>
  </si>
  <si>
    <t>İstanbul Geneli Yıllık Verilen Temiz Su Miktarları (m³)</t>
  </si>
  <si>
    <t>Su Miktarları (m³)</t>
  </si>
  <si>
    <t>Kişi Başı Tüketim (m³)</t>
  </si>
  <si>
    <t>Melen ve Yeşilçay Regülatörlerinden Alınan Su Miktarları (m³)</t>
  </si>
  <si>
    <t>İstasyon Tipi</t>
  </si>
  <si>
    <t>Değişim (%)</t>
  </si>
  <si>
    <t>İstasyon Adı</t>
  </si>
  <si>
    <t>Adalar Belediyesi</t>
  </si>
  <si>
    <t>Arnavutköy Belediyesi</t>
  </si>
  <si>
    <t>Ataşehir Belediyesi</t>
  </si>
  <si>
    <t>Avcılar Belediyesi</t>
  </si>
  <si>
    <t>Bağcılar  Belediyesi</t>
  </si>
  <si>
    <t>Bahçelievler  Belediyesi</t>
  </si>
  <si>
    <t>Bakırköy  Belediyesi</t>
  </si>
  <si>
    <t>Başakşehir Belediyesi</t>
  </si>
  <si>
    <t>Bayrampaşa Belediyesi</t>
  </si>
  <si>
    <t>Beşiktaş Belediyesi</t>
  </si>
  <si>
    <t>Beykoz Belediyesi</t>
  </si>
  <si>
    <t>Beylikdüzü Belediyesi</t>
  </si>
  <si>
    <t>Beyoğlu Belediyesi</t>
  </si>
  <si>
    <t>Çatalca Belediyesi</t>
  </si>
  <si>
    <t>Çekmeköy Belediyesi</t>
  </si>
  <si>
    <t>Esenler Belediyesi</t>
  </si>
  <si>
    <t>Esenyurt Belediyesi</t>
  </si>
  <si>
    <t>Eyüpsultan Belediyesi</t>
  </si>
  <si>
    <t>Fatih Belediyesi</t>
  </si>
  <si>
    <t>Gaziosmanpaşa Belediyesi</t>
  </si>
  <si>
    <t>Güngören Belediyesi</t>
  </si>
  <si>
    <t>Kadıköy Belediyesi</t>
  </si>
  <si>
    <t>Kağıthane Belediyesi</t>
  </si>
  <si>
    <t>Kartal Belediyesi</t>
  </si>
  <si>
    <t>Küçükçekmece Belediyesi</t>
  </si>
  <si>
    <t>Maltepe Belediyesi</t>
  </si>
  <si>
    <t>Pendik Belediyesi</t>
  </si>
  <si>
    <t>Sancaktepe Beledıyesı</t>
  </si>
  <si>
    <t>Sarıyer Belediyesi</t>
  </si>
  <si>
    <t>Silivri Belediyesi</t>
  </si>
  <si>
    <t>Sultanbeyli Belediyesi</t>
  </si>
  <si>
    <t>Sultangazi Belediyesi</t>
  </si>
  <si>
    <t>Şile Belediyesi</t>
  </si>
  <si>
    <t>Şişli Belediyesi</t>
  </si>
  <si>
    <t>Tuzla Belediyesi</t>
  </si>
  <si>
    <t>Ümraniye Belediyesi</t>
  </si>
  <si>
    <t>Üsküdar Belediyesi</t>
  </si>
  <si>
    <t>Zeytinburnu  Belediyesi</t>
  </si>
  <si>
    <t>Askeriye</t>
  </si>
  <si>
    <t>Deniz Hizm. Müd.</t>
  </si>
  <si>
    <t>İBB Haller Müdürlüğü</t>
  </si>
  <si>
    <t>İBB Destek Hizmetler Müd.</t>
  </si>
  <si>
    <t>İBB Mezarlıklar Müd.</t>
  </si>
  <si>
    <t>İBB Park Ve Bahçeler Müd.</t>
  </si>
  <si>
    <t>Aktarma Merkezlerine Gelen Evsel Atık Miktarları (kg)</t>
  </si>
  <si>
    <t>İSTAÇ A.Ş.</t>
  </si>
  <si>
    <t>Tesislere Gelen Tıbbi Atık Miktarları ve Uygulanan İşlemler (kg cinsinden)</t>
  </si>
  <si>
    <t>2020 YILI</t>
  </si>
  <si>
    <t xml:space="preserve">Deniz Yüzeyi Temizlik Atık Verileri (kg Cinsinden) </t>
  </si>
  <si>
    <t>Aydınlatma</t>
  </si>
  <si>
    <t>Sanayi</t>
  </si>
  <si>
    <t>Tarımsal Sulama</t>
  </si>
  <si>
    <t>Ticarethane</t>
  </si>
  <si>
    <t>Türkiye</t>
  </si>
  <si>
    <t>İstanbul Toplam</t>
  </si>
  <si>
    <t>Türkiye Toplam</t>
  </si>
  <si>
    <t>Boğaziçi Dağıtım</t>
  </si>
  <si>
    <t>Ülke İçi 
Payı</t>
  </si>
  <si>
    <t xml:space="preserve">İstanbul Anadolu Yakası 
Dağıtım </t>
  </si>
  <si>
    <t>Ülke İçi Payı</t>
  </si>
  <si>
    <t>Tüketici Sayısının Dağıtım Bölgesi Bazında Dağılımının Dönemler Arası Karşılaştırılması (Adet - %)</t>
  </si>
  <si>
    <t xml:space="preserve">Faturalanan Elektrik Tüketiminin Dağıtım Bölgesi Bazında Dağılımının Dönemler Arası Karşılaştırılması (MWh - %) </t>
  </si>
  <si>
    <t>Ekim Ort.</t>
  </si>
  <si>
    <t>2020 Yılı</t>
  </si>
  <si>
    <t>Seymen
(MWh)</t>
  </si>
  <si>
    <t>Odayeri 
(MWh)</t>
  </si>
  <si>
    <t>Kömürcüoda I. ve II. Etap 
(MWh)</t>
  </si>
  <si>
    <t>Kömürcüoda III. Etap 
(MWh)</t>
  </si>
  <si>
    <t>Kasım Ort.</t>
  </si>
  <si>
    <t>Aralık Ort.</t>
  </si>
  <si>
    <t>İstanbul/Türkiye Karşılaştırması</t>
  </si>
  <si>
    <t>Kullanım
Miktarı</t>
  </si>
  <si>
    <t>Kullanım
Payı</t>
  </si>
  <si>
    <t>Faturalanan Elektrik Tüketiminin Türkiye ve Tüketici Türü Bazında Dağılımının Dönemler Arası Karşılaştırılması (MWh)</t>
  </si>
  <si>
    <t>Faturalanan Elektrik Tüketiminin İstanbul ve Tüketici Türü Bazında Dağılımının Dönemler Arası Karşılaştırılması (MWh)</t>
  </si>
  <si>
    <t>Faturalanan Elektrik Tüketim Türlerine Göre İstanbul'un Türkiye'de Aynı Tür İçerisindeki Payı</t>
  </si>
  <si>
    <t>Tüketici Sayısının Türkiye Bazında Dağılımının Dönemler Arası Karşılaştırılması (Adet - %)</t>
  </si>
  <si>
    <t>Ocak Ort.</t>
  </si>
  <si>
    <t>2020</t>
  </si>
  <si>
    <t>2019 Yılı</t>
  </si>
  <si>
    <t>2021 Yılı</t>
  </si>
  <si>
    <t>Ortalama</t>
  </si>
  <si>
    <t>Toplam 2021</t>
  </si>
  <si>
    <t>2021 YILI</t>
  </si>
  <si>
    <t>Odayeri Kalyoncu
(MWh)</t>
  </si>
  <si>
    <t>2019 YILI</t>
  </si>
  <si>
    <t>2021</t>
  </si>
  <si>
    <t>Ocak-Şubat Dönemi Toplamı</t>
  </si>
  <si>
    <t>Ocak-Şubat Dönemi Ortalaması</t>
  </si>
  <si>
    <t>Evsel Atık Üretimi Dönemsel ve Aylık Ortalama Karşılaştırması (kg)</t>
  </si>
  <si>
    <t>İstasyon Tiplerine Göre Dönemlik Hava Kalitesi İndeksi Karşılaştırması</t>
  </si>
  <si>
    <t>Dönemler Arası Artış-Azalış Karşılaştırması / Yüzdesel (%)</t>
  </si>
  <si>
    <t>İstasyonlara Göre Dönemlik Hava Kalitesi İndeksi Karşılaştırması</t>
  </si>
  <si>
    <t>2020-2021</t>
  </si>
  <si>
    <t>III-İstasyonlarda Saat Başı Ölçümler Gerçekleştirilmektedir.</t>
  </si>
  <si>
    <t>II-Veriler Geçmişe Dönük Güncellenmektedir.</t>
  </si>
  <si>
    <t>I-Veri Kaynağı (Çevre Koruma ve Kontrol Daire Başkanlığı - Çevre Koruma Müdürlüğü - Hava Kalitesi İzleme Merkezi)</t>
  </si>
  <si>
    <t>I-Veri Kaynağı (İSTAÇ)</t>
  </si>
  <si>
    <r>
      <t xml:space="preserve">II-Veriler; aktarma istasyonu'na gelen aylık atık miktarlarıdır. İlgili ilçe belediye ve özel yerler aynı ay içerisinde ayrıca </t>
    </r>
    <r>
      <rPr>
        <sz val="11"/>
        <rFont val="Arial"/>
        <family val="2"/>
        <charset val="162"/>
      </rPr>
      <t>Atık Bertaraf Tesisi</t>
    </r>
    <r>
      <rPr>
        <sz val="11"/>
        <color rgb="FFFF0000"/>
        <rFont val="Arial"/>
        <family val="2"/>
        <charset val="162"/>
      </rPr>
      <t xml:space="preserve"> ve </t>
    </r>
    <r>
      <rPr>
        <sz val="11"/>
        <rFont val="Arial"/>
        <family val="2"/>
        <charset val="162"/>
      </rPr>
      <t>Geri Kazanım-Kompost Tesisi</t>
    </r>
    <r>
      <rPr>
        <sz val="11"/>
        <color rgb="FFFF0000"/>
        <rFont val="Arial"/>
        <family val="2"/>
        <charset val="162"/>
      </rPr>
      <t>'ne de atık götürmektedirler.</t>
    </r>
  </si>
  <si>
    <t>II-Ortalama alınırken veri olmayan aylar dahil edilmemiştir.</t>
  </si>
  <si>
    <t>I-Veri Kaynağı (İSKİ)</t>
  </si>
  <si>
    <t>I-Veri Kaynağı (EPDK)</t>
  </si>
  <si>
    <t>II-Bu tabloda yer alan değerler, EPDK tarafından yayınlanan raporlarda geçmişe yönelik dönemlere dair düzeltmeleride içermektedir.</t>
  </si>
  <si>
    <t xml:space="preserve">İstanbul Barajları Doluluk Oranları - Ayların İlk Günleri (%) </t>
  </si>
  <si>
    <t>2010-2021 Yılları Arasında İstanbul Su Tüketimi</t>
  </si>
  <si>
    <t>Doluluk Oranı (%)</t>
  </si>
  <si>
    <t>IV-Her İstasyonlarda, Tüm Saatlerde Ölçüm Yapılamamasından Dolayı Ortalama Değerler Farklılık Gösterebilmektedir.</t>
  </si>
  <si>
    <t>Elmalı</t>
  </si>
  <si>
    <t>İstasyon Tipine Göre Son 12 Aylık Hava Kalitesi İndeksi</t>
  </si>
  <si>
    <t>İstasyonlara Göre Son 12 Aylık Hava Kalitesi İndeksi</t>
  </si>
  <si>
    <t>Barajlarımızda Ölçülen Yağış Miktarları (kg/m²)</t>
  </si>
  <si>
    <t>Kentsel Ekolojik Sistemler Müd.</t>
  </si>
  <si>
    <t>Azami Biriktirme 
Hacmi - Kapasite</t>
  </si>
  <si>
    <t>2021 (Ocak-Ağustos)</t>
  </si>
  <si>
    <t>(Ocak-Ağustos)</t>
  </si>
  <si>
    <t>2021 (Ocak-Eylül)</t>
  </si>
  <si>
    <t>29 Eylül Tarihli Barajlarımızdaki Toplam Su Miktarının Yıllara Göre Karşılaştırılması (Milyon m³)</t>
  </si>
  <si>
    <t>2021 (Ocak - Eylül)</t>
  </si>
  <si>
    <t>Temmuz - Ağustos</t>
  </si>
  <si>
    <t>İstasyonlara Göre 5 Yıllık Hava Kalitesi İndeksi Karşılaştırması (Ocak-Ağustos)</t>
  </si>
  <si>
    <r>
      <rPr>
        <sz val="11"/>
        <rFont val="Arial"/>
        <family val="2"/>
        <charset val="162"/>
      </rPr>
      <t>III-Büyükçekmece Belediyesi</t>
    </r>
    <r>
      <rPr>
        <sz val="11"/>
        <color rgb="FFFF0000"/>
        <rFont val="Arial"/>
        <family val="2"/>
        <charset val="162"/>
      </rPr>
      <t xml:space="preserve"> atıklarını direk olarak </t>
    </r>
    <r>
      <rPr>
        <sz val="11"/>
        <rFont val="Arial"/>
        <family val="2"/>
        <charset val="162"/>
      </rPr>
      <t>Atık Bertaraf</t>
    </r>
    <r>
      <rPr>
        <sz val="11"/>
        <color rgb="FFFF0000"/>
        <rFont val="Arial"/>
        <family val="2"/>
        <charset val="162"/>
      </rPr>
      <t xml:space="preserve"> ve/veya </t>
    </r>
    <r>
      <rPr>
        <sz val="11"/>
        <rFont val="Arial"/>
        <family val="2"/>
        <charset val="162"/>
      </rPr>
      <t>Geri Kazanım-Kompost Tesisi</t>
    </r>
    <r>
      <rPr>
        <sz val="11"/>
        <color rgb="FFFF0000"/>
        <rFont val="Arial"/>
        <family val="2"/>
        <charset val="162"/>
      </rPr>
      <t>'ne taşımaktadır.</t>
    </r>
  </si>
  <si>
    <r>
      <rPr>
        <sz val="11"/>
        <rFont val="Arial"/>
        <family val="2"/>
        <charset val="162"/>
      </rPr>
      <t xml:space="preserve">III-Büyükçekmece Belediyesi </t>
    </r>
    <r>
      <rPr>
        <sz val="11"/>
        <color rgb="FFFF0000"/>
        <rFont val="Arial"/>
        <family val="2"/>
        <charset val="162"/>
      </rPr>
      <t xml:space="preserve">atıklarını direk olarak </t>
    </r>
    <r>
      <rPr>
        <sz val="11"/>
        <rFont val="Arial"/>
        <family val="2"/>
        <charset val="162"/>
      </rPr>
      <t>Atık Bertaraf</t>
    </r>
    <r>
      <rPr>
        <sz val="11"/>
        <color rgb="FFFF0000"/>
        <rFont val="Arial"/>
        <family val="2"/>
        <charset val="162"/>
      </rPr>
      <t xml:space="preserve"> ve/veya </t>
    </r>
    <r>
      <rPr>
        <sz val="11"/>
        <rFont val="Arial"/>
        <family val="2"/>
        <charset val="162"/>
      </rPr>
      <t>Geri Kazanım-Kompost Tesisi</t>
    </r>
    <r>
      <rPr>
        <sz val="11"/>
        <color rgb="FFFF0000"/>
        <rFont val="Arial"/>
        <family val="2"/>
        <charset val="162"/>
      </rPr>
      <t>'ne taşımaktadır.</t>
    </r>
  </si>
  <si>
    <t>Kömürcüoda Avcıkoru
(MWh)</t>
  </si>
  <si>
    <t>2021 (Ocak - Ağustos)</t>
  </si>
  <si>
    <t>İstanbul Çevre Bülteni, Eylül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</si>
</sst>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##\ ###\ ###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Arial"/>
      <family val="2"/>
      <charset val="162"/>
    </font>
    <font>
      <b/>
      <sz val="11"/>
      <color rgb="FFFFFFFF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0" fillId="0" borderId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2" fillId="0" borderId="0"/>
    <xf numFmtId="0" fontId="23" fillId="0" borderId="0"/>
    <xf numFmtId="0" fontId="1" fillId="0" borderId="0"/>
    <xf numFmtId="0" fontId="1" fillId="0" borderId="0"/>
  </cellStyleXfs>
  <cellXfs count="488">
    <xf numFmtId="0" fontId="0" fillId="0" borderId="0" xfId="0"/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/>
    </xf>
    <xf numFmtId="3" fontId="12" fillId="2" borderId="4" xfId="1" applyNumberFormat="1" applyFont="1" applyFill="1" applyBorder="1" applyAlignment="1">
      <alignment horizontal="center"/>
    </xf>
    <xf numFmtId="0" fontId="0" fillId="2" borderId="0" xfId="0" applyFill="1"/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3" fontId="12" fillId="2" borderId="8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 vertical="center" wrapText="1"/>
    </xf>
    <xf numFmtId="3" fontId="12" fillId="2" borderId="3" xfId="1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1" fillId="2" borderId="2" xfId="1" applyNumberFormat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center" vertical="center" wrapText="1"/>
    </xf>
    <xf numFmtId="3" fontId="12" fillId="2" borderId="10" xfId="2" applyNumberFormat="1" applyFont="1" applyFill="1" applyBorder="1" applyAlignment="1">
      <alignment horizontal="right"/>
    </xf>
    <xf numFmtId="3" fontId="12" fillId="2" borderId="6" xfId="2" applyNumberFormat="1" applyFont="1" applyFill="1" applyBorder="1" applyAlignment="1">
      <alignment horizontal="right"/>
    </xf>
    <xf numFmtId="3" fontId="11" fillId="2" borderId="9" xfId="1" applyNumberFormat="1" applyFont="1" applyFill="1" applyBorder="1" applyAlignment="1">
      <alignment horizontal="right" vertical="center" wrapText="1"/>
    </xf>
    <xf numFmtId="3" fontId="12" fillId="2" borderId="6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2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2" borderId="0" xfId="10" applyFont="1" applyFill="1"/>
    <xf numFmtId="0" fontId="12" fillId="2" borderId="0" xfId="10" applyFont="1" applyFill="1" applyAlignment="1">
      <alignment horizontal="center"/>
    </xf>
    <xf numFmtId="0" fontId="11" fillId="2" borderId="1" xfId="10" applyFont="1" applyFill="1" applyBorder="1" applyAlignment="1">
      <alignment horizontal="center" vertical="center" wrapText="1"/>
    </xf>
    <xf numFmtId="0" fontId="11" fillId="2" borderId="2" xfId="10" applyFont="1" applyFill="1" applyBorder="1" applyAlignment="1">
      <alignment horizontal="center" vertical="center" wrapText="1"/>
    </xf>
    <xf numFmtId="3" fontId="12" fillId="2" borderId="3" xfId="10" applyNumberFormat="1" applyFont="1" applyFill="1" applyBorder="1" applyAlignment="1">
      <alignment horizontal="center"/>
    </xf>
    <xf numFmtId="3" fontId="12" fillId="2" borderId="0" xfId="10" applyNumberFormat="1" applyFont="1" applyFill="1" applyBorder="1" applyAlignment="1">
      <alignment horizontal="center"/>
    </xf>
    <xf numFmtId="3" fontId="12" fillId="2" borderId="4" xfId="10" applyNumberFormat="1" applyFont="1" applyFill="1" applyBorder="1" applyAlignment="1">
      <alignment horizontal="center"/>
    </xf>
    <xf numFmtId="0" fontId="11" fillId="2" borderId="1" xfId="10" applyFont="1" applyFill="1" applyBorder="1" applyAlignment="1">
      <alignment horizontal="left" vertical="center" wrapText="1"/>
    </xf>
    <xf numFmtId="3" fontId="11" fillId="2" borderId="2" xfId="10" applyNumberFormat="1" applyFont="1" applyFill="1" applyBorder="1" applyAlignment="1">
      <alignment horizontal="center" vertical="center" wrapText="1"/>
    </xf>
    <xf numFmtId="3" fontId="11" fillId="2" borderId="1" xfId="10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12" fillId="2" borderId="0" xfId="1" applyFont="1" applyFill="1" applyAlignment="1"/>
    <xf numFmtId="0" fontId="12" fillId="2" borderId="0" xfId="14" applyFont="1" applyFill="1"/>
    <xf numFmtId="0" fontId="19" fillId="2" borderId="1" xfId="14" applyFont="1" applyFill="1" applyBorder="1" applyAlignment="1">
      <alignment horizontal="center" vertical="center" wrapText="1"/>
    </xf>
    <xf numFmtId="164" fontId="12" fillId="2" borderId="0" xfId="14" applyNumberFormat="1" applyFont="1" applyFill="1" applyBorder="1" applyAlignment="1">
      <alignment horizontal="center" vertical="center"/>
    </xf>
    <xf numFmtId="0" fontId="12" fillId="0" borderId="0" xfId="6"/>
    <xf numFmtId="0" fontId="19" fillId="2" borderId="2" xfId="14" applyFont="1" applyFill="1" applyBorder="1" applyAlignment="1">
      <alignment horizontal="center" vertical="center" wrapText="1"/>
    </xf>
    <xf numFmtId="4" fontId="12" fillId="2" borderId="14" xfId="14" applyNumberFormat="1" applyFont="1" applyFill="1" applyBorder="1" applyAlignment="1">
      <alignment horizontal="center" vertical="center"/>
    </xf>
    <xf numFmtId="4" fontId="12" fillId="2" borderId="5" xfId="14" applyNumberFormat="1" applyFont="1" applyFill="1" applyBorder="1" applyAlignment="1">
      <alignment horizontal="center" vertical="center"/>
    </xf>
    <xf numFmtId="14" fontId="12" fillId="2" borderId="0" xfId="14" applyNumberFormat="1" applyFont="1" applyFill="1" applyBorder="1" applyAlignment="1">
      <alignment horizontal="center" vertical="center" wrapText="1"/>
    </xf>
    <xf numFmtId="4" fontId="12" fillId="2" borderId="0" xfId="14" applyNumberFormat="1" applyFont="1" applyFill="1" applyBorder="1" applyAlignment="1">
      <alignment horizontal="center" vertical="center"/>
    </xf>
    <xf numFmtId="4" fontId="12" fillId="2" borderId="4" xfId="14" applyNumberFormat="1" applyFont="1" applyFill="1" applyBorder="1" applyAlignment="1">
      <alignment horizontal="center" vertical="center"/>
    </xf>
    <xf numFmtId="14" fontId="12" fillId="2" borderId="6" xfId="14" applyNumberFormat="1" applyFont="1" applyFill="1" applyBorder="1" applyAlignment="1">
      <alignment horizontal="center" vertical="center" wrapText="1"/>
    </xf>
    <xf numFmtId="3" fontId="12" fillId="0" borderId="3" xfId="14" applyNumberFormat="1" applyFont="1" applyFill="1" applyBorder="1" applyAlignment="1">
      <alignment horizontal="center" vertical="center"/>
    </xf>
    <xf numFmtId="3" fontId="12" fillId="0" borderId="8" xfId="14" applyNumberFormat="1" applyFont="1" applyFill="1" applyBorder="1" applyAlignment="1">
      <alignment horizontal="center" vertical="center"/>
    </xf>
    <xf numFmtId="3" fontId="12" fillId="2" borderId="4" xfId="14" applyNumberFormat="1" applyFont="1" applyFill="1" applyBorder="1" applyAlignment="1">
      <alignment horizontal="center" vertical="center"/>
    </xf>
    <xf numFmtId="3" fontId="12" fillId="2" borderId="0" xfId="14" applyNumberFormat="1" applyFont="1" applyFill="1" applyBorder="1" applyAlignment="1">
      <alignment horizontal="center" vertical="center"/>
    </xf>
    <xf numFmtId="0" fontId="12" fillId="2" borderId="0" xfId="15" applyFont="1" applyFill="1"/>
    <xf numFmtId="165" fontId="20" fillId="0" borderId="0" xfId="7" applyNumberFormat="1" applyFont="1"/>
    <xf numFmtId="165" fontId="20" fillId="0" borderId="0" xfId="7" applyNumberFormat="1" applyFont="1" applyAlignment="1">
      <alignment horizontal="right"/>
    </xf>
    <xf numFmtId="164" fontId="12" fillId="2" borderId="4" xfId="14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2" fillId="2" borderId="8" xfId="1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/>
    </xf>
    <xf numFmtId="0" fontId="19" fillId="2" borderId="0" xfId="14" applyFont="1" applyFill="1" applyBorder="1" applyAlignment="1">
      <alignment horizontal="center" vertical="center" wrapText="1"/>
    </xf>
    <xf numFmtId="0" fontId="18" fillId="2" borderId="0" xfId="15" applyFont="1" applyFill="1"/>
    <xf numFmtId="3" fontId="12" fillId="2" borderId="4" xfId="14" applyNumberFormat="1" applyFont="1" applyFill="1" applyBorder="1" applyAlignment="1">
      <alignment horizontal="right" vertical="center"/>
    </xf>
    <xf numFmtId="3" fontId="12" fillId="2" borderId="0" xfId="14" applyNumberFormat="1" applyFont="1" applyFill="1" applyBorder="1" applyAlignment="1">
      <alignment horizontal="right" vertical="center"/>
    </xf>
    <xf numFmtId="3" fontId="12" fillId="2" borderId="3" xfId="14" applyNumberFormat="1" applyFont="1" applyFill="1" applyBorder="1" applyAlignment="1">
      <alignment horizontal="right" vertical="center"/>
    </xf>
    <xf numFmtId="0" fontId="12" fillId="0" borderId="1" xfId="6" applyBorder="1"/>
    <xf numFmtId="3" fontId="12" fillId="2" borderId="14" xfId="14" applyNumberFormat="1" applyFont="1" applyFill="1" applyBorder="1" applyAlignment="1">
      <alignment horizontal="right" vertical="center"/>
    </xf>
    <xf numFmtId="3" fontId="12" fillId="2" borderId="5" xfId="14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1" applyFont="1" applyFill="1" applyAlignment="1"/>
    <xf numFmtId="14" fontId="12" fillId="2" borderId="3" xfId="14" applyNumberFormat="1" applyFont="1" applyFill="1" applyBorder="1" applyAlignment="1">
      <alignment horizontal="center" vertical="center" wrapText="1"/>
    </xf>
    <xf numFmtId="0" fontId="19" fillId="2" borderId="9" xfId="14" applyFont="1" applyFill="1" applyBorder="1" applyAlignment="1">
      <alignment horizontal="center" vertical="center" wrapText="1"/>
    </xf>
    <xf numFmtId="4" fontId="12" fillId="2" borderId="6" xfId="14" applyNumberFormat="1" applyFont="1" applyFill="1" applyBorder="1" applyAlignment="1">
      <alignment horizontal="center" vertical="center"/>
    </xf>
    <xf numFmtId="3" fontId="12" fillId="2" borderId="14" xfId="14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3" fontId="12" fillId="2" borderId="9" xfId="1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17" fillId="2" borderId="0" xfId="0" applyFont="1" applyFill="1" applyBorder="1"/>
    <xf numFmtId="0" fontId="12" fillId="2" borderId="0" xfId="0" applyFont="1" applyFill="1" applyBorder="1"/>
    <xf numFmtId="2" fontId="17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24" fillId="2" borderId="5" xfId="0" applyFont="1" applyFill="1" applyBorder="1" applyAlignment="1">
      <alignment horizontal="center"/>
    </xf>
    <xf numFmtId="0" fontId="17" fillId="2" borderId="8" xfId="0" applyFont="1" applyFill="1" applyBorder="1"/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0" fontId="24" fillId="2" borderId="15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0" fillId="2" borderId="1" xfId="0" applyFill="1" applyBorder="1"/>
    <xf numFmtId="0" fontId="12" fillId="2" borderId="0" xfId="0" applyFont="1" applyFill="1"/>
    <xf numFmtId="0" fontId="12" fillId="2" borderId="1" xfId="0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3" fontId="12" fillId="2" borderId="4" xfId="0" applyNumberFormat="1" applyFont="1" applyFill="1" applyBorder="1"/>
    <xf numFmtId="3" fontId="12" fillId="2" borderId="0" xfId="0" applyNumberFormat="1" applyFont="1" applyFill="1" applyBorder="1"/>
    <xf numFmtId="3" fontId="12" fillId="2" borderId="6" xfId="0" applyNumberFormat="1" applyFont="1" applyFill="1" applyBorder="1"/>
    <xf numFmtId="3" fontId="12" fillId="2" borderId="12" xfId="0" applyNumberFormat="1" applyFont="1" applyFill="1" applyBorder="1"/>
    <xf numFmtId="3" fontId="12" fillId="2" borderId="0" xfId="0" applyNumberFormat="1" applyFont="1" applyFill="1"/>
    <xf numFmtId="0" fontId="11" fillId="2" borderId="10" xfId="0" applyFont="1" applyFill="1" applyBorder="1"/>
    <xf numFmtId="3" fontId="11" fillId="2" borderId="3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2" borderId="11" xfId="0" applyNumberFormat="1" applyFont="1" applyFill="1" applyBorder="1"/>
    <xf numFmtId="3" fontId="12" fillId="2" borderId="14" xfId="0" applyNumberFormat="1" applyFont="1" applyFill="1" applyBorder="1"/>
    <xf numFmtId="3" fontId="12" fillId="2" borderId="5" xfId="0" applyNumberFormat="1" applyFont="1" applyFill="1" applyBorder="1"/>
    <xf numFmtId="3" fontId="12" fillId="2" borderId="7" xfId="0" applyNumberFormat="1" applyFont="1" applyFill="1" applyBorder="1"/>
    <xf numFmtId="3" fontId="12" fillId="2" borderId="13" xfId="0" applyNumberFormat="1" applyFont="1" applyFill="1" applyBorder="1"/>
    <xf numFmtId="3" fontId="11" fillId="2" borderId="4" xfId="0" applyNumberFormat="1" applyFont="1" applyFill="1" applyBorder="1"/>
    <xf numFmtId="3" fontId="11" fillId="2" borderId="0" xfId="0" applyNumberFormat="1" applyFont="1" applyFill="1" applyBorder="1"/>
    <xf numFmtId="3" fontId="11" fillId="2" borderId="6" xfId="0" applyNumberFormat="1" applyFont="1" applyFill="1" applyBorder="1"/>
    <xf numFmtId="3" fontId="11" fillId="2" borderId="12" xfId="0" applyNumberFormat="1" applyFont="1" applyFill="1" applyBorder="1"/>
    <xf numFmtId="3" fontId="11" fillId="2" borderId="0" xfId="0" applyNumberFormat="1" applyFont="1" applyFill="1"/>
    <xf numFmtId="0" fontId="18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/>
    </xf>
    <xf numFmtId="0" fontId="11" fillId="2" borderId="9" xfId="10" applyFont="1" applyFill="1" applyBorder="1" applyAlignment="1">
      <alignment horizontal="left" vertical="center" wrapText="1"/>
    </xf>
    <xf numFmtId="3" fontId="11" fillId="2" borderId="0" xfId="1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horizontal="center"/>
    </xf>
    <xf numFmtId="0" fontId="11" fillId="2" borderId="0" xfId="0" applyFont="1" applyFill="1"/>
    <xf numFmtId="0" fontId="12" fillId="2" borderId="1" xfId="15" applyFont="1" applyFill="1" applyBorder="1"/>
    <xf numFmtId="14" fontId="11" fillId="2" borderId="0" xfId="14" applyNumberFormat="1" applyFont="1" applyFill="1" applyBorder="1" applyAlignment="1">
      <alignment horizontal="center" vertical="center"/>
    </xf>
    <xf numFmtId="0" fontId="12" fillId="2" borderId="0" xfId="6" applyFont="1" applyFill="1"/>
    <xf numFmtId="0" fontId="12" fillId="2" borderId="1" xfId="6" applyFont="1" applyFill="1" applyBorder="1"/>
    <xf numFmtId="3" fontId="12" fillId="2" borderId="3" xfId="14" applyNumberFormat="1" applyFont="1" applyFill="1" applyBorder="1" applyAlignment="1">
      <alignment horizontal="center" vertical="center"/>
    </xf>
    <xf numFmtId="3" fontId="12" fillId="2" borderId="8" xfId="14" applyNumberFormat="1" applyFont="1" applyFill="1" applyBorder="1" applyAlignment="1">
      <alignment horizontal="center" vertical="center"/>
    </xf>
    <xf numFmtId="0" fontId="25" fillId="2" borderId="0" xfId="6" applyFont="1" applyFill="1" applyAlignment="1">
      <alignment horizontal="center" vertical="center" wrapText="1"/>
    </xf>
    <xf numFmtId="3" fontId="12" fillId="2" borderId="14" xfId="6" applyNumberFormat="1" applyFont="1" applyFill="1" applyBorder="1" applyAlignment="1">
      <alignment horizontal="center" vertical="center" wrapText="1"/>
    </xf>
    <xf numFmtId="3" fontId="12" fillId="2" borderId="0" xfId="6" applyNumberFormat="1" applyFont="1" applyFill="1" applyAlignment="1">
      <alignment horizontal="center" vertical="center" wrapText="1"/>
    </xf>
    <xf numFmtId="3" fontId="12" fillId="2" borderId="6" xfId="6" applyNumberFormat="1" applyFont="1" applyFill="1" applyBorder="1" applyAlignment="1">
      <alignment horizontal="center" vertical="center" wrapText="1"/>
    </xf>
    <xf numFmtId="3" fontId="25" fillId="2" borderId="0" xfId="6" applyNumberFormat="1" applyFont="1" applyFill="1" applyAlignment="1">
      <alignment horizontal="center" vertical="center" wrapText="1"/>
    </xf>
    <xf numFmtId="3" fontId="12" fillId="2" borderId="4" xfId="6" applyNumberFormat="1" applyFont="1" applyFill="1" applyBorder="1" applyAlignment="1">
      <alignment horizontal="center" vertical="center"/>
    </xf>
    <xf numFmtId="14" fontId="11" fillId="2" borderId="8" xfId="14" applyNumberFormat="1" applyFont="1" applyFill="1" applyBorder="1" applyAlignment="1">
      <alignment horizontal="center" vertical="center" wrapText="1"/>
    </xf>
    <xf numFmtId="2" fontId="11" fillId="2" borderId="0" xfId="7" applyNumberFormat="1" applyFont="1" applyFill="1" applyBorder="1" applyAlignment="1"/>
    <xf numFmtId="0" fontId="11" fillId="2" borderId="0" xfId="6" applyFont="1" applyFill="1"/>
    <xf numFmtId="0" fontId="12" fillId="2" borderId="0" xfId="7" applyFont="1" applyFill="1" applyBorder="1" applyAlignment="1"/>
    <xf numFmtId="2" fontId="12" fillId="2" borderId="0" xfId="7" applyNumberFormat="1" applyFont="1" applyFill="1" applyBorder="1" applyAlignment="1"/>
    <xf numFmtId="4" fontId="12" fillId="2" borderId="0" xfId="6" applyNumberFormat="1" applyFont="1" applyFill="1"/>
    <xf numFmtId="0" fontId="12" fillId="2" borderId="4" xfId="6" applyFont="1" applyFill="1" applyBorder="1"/>
    <xf numFmtId="10" fontId="12" fillId="2" borderId="0" xfId="6" applyNumberFormat="1" applyFont="1" applyFill="1"/>
    <xf numFmtId="14" fontId="11" fillId="2" borderId="5" xfId="14" applyNumberFormat="1" applyFont="1" applyFill="1" applyBorder="1" applyAlignment="1">
      <alignment horizontal="center" vertical="center" wrapText="1"/>
    </xf>
    <xf numFmtId="3" fontId="12" fillId="2" borderId="8" xfId="14" applyNumberFormat="1" applyFont="1" applyFill="1" applyBorder="1" applyAlignment="1">
      <alignment horizontal="right" vertical="center"/>
    </xf>
    <xf numFmtId="3" fontId="12" fillId="2" borderId="6" xfId="14" applyNumberFormat="1" applyFont="1" applyFill="1" applyBorder="1" applyAlignment="1">
      <alignment horizontal="right" vertical="center"/>
    </xf>
    <xf numFmtId="0" fontId="12" fillId="2" borderId="0" xfId="15" applyFont="1" applyFill="1" applyBorder="1"/>
    <xf numFmtId="14" fontId="11" fillId="2" borderId="8" xfId="14" applyNumberFormat="1" applyFont="1" applyFill="1" applyBorder="1" applyAlignment="1">
      <alignment horizontal="left" vertical="center" wrapText="1"/>
    </xf>
    <xf numFmtId="14" fontId="11" fillId="2" borderId="5" xfId="14" applyNumberFormat="1" applyFont="1" applyFill="1" applyBorder="1" applyAlignment="1">
      <alignment horizontal="left" vertical="center" wrapText="1"/>
    </xf>
    <xf numFmtId="14" fontId="11" fillId="2" borderId="6" xfId="14" applyNumberFormat="1" applyFont="1" applyFill="1" applyBorder="1" applyAlignment="1">
      <alignment horizontal="left" vertical="center" wrapText="1"/>
    </xf>
    <xf numFmtId="0" fontId="11" fillId="2" borderId="2" xfId="14" applyFont="1" applyFill="1" applyBorder="1" applyAlignment="1">
      <alignment horizontal="center" vertical="center" wrapText="1"/>
    </xf>
    <xf numFmtId="0" fontId="11" fillId="2" borderId="1" xfId="14" applyFont="1" applyFill="1" applyBorder="1" applyAlignment="1">
      <alignment horizontal="center" vertical="center" wrapText="1"/>
    </xf>
    <xf numFmtId="49" fontId="11" fillId="0" borderId="8" xfId="14" applyNumberFormat="1" applyFont="1" applyFill="1" applyBorder="1" applyAlignment="1">
      <alignment horizontal="center" vertical="center" wrapText="1"/>
    </xf>
    <xf numFmtId="49" fontId="11" fillId="2" borderId="0" xfId="14" applyNumberFormat="1" applyFont="1" applyFill="1" applyBorder="1" applyAlignment="1">
      <alignment horizontal="center" vertical="center" wrapText="1"/>
    </xf>
    <xf numFmtId="14" fontId="11" fillId="0" borderId="10" xfId="14" applyNumberFormat="1" applyFont="1" applyFill="1" applyBorder="1" applyAlignment="1">
      <alignment horizontal="center" vertical="center" wrapText="1"/>
    </xf>
    <xf numFmtId="14" fontId="11" fillId="0" borderId="6" xfId="14" applyNumberFormat="1" applyFont="1" applyFill="1" applyBorder="1" applyAlignment="1">
      <alignment horizontal="center" vertical="center" wrapText="1"/>
    </xf>
    <xf numFmtId="0" fontId="12" fillId="2" borderId="1" xfId="14" applyFont="1" applyFill="1" applyBorder="1"/>
    <xf numFmtId="0" fontId="11" fillId="2" borderId="6" xfId="0" applyFont="1" applyFill="1" applyBorder="1"/>
    <xf numFmtId="0" fontId="11" fillId="2" borderId="8" xfId="0" applyFont="1" applyFill="1" applyBorder="1"/>
    <xf numFmtId="49" fontId="11" fillId="2" borderId="6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0" fontId="24" fillId="2" borderId="14" xfId="0" applyFont="1" applyFill="1" applyBorder="1" applyAlignment="1">
      <alignment horizontal="center"/>
    </xf>
    <xf numFmtId="3" fontId="12" fillId="2" borderId="0" xfId="6" applyNumberFormat="1" applyFont="1" applyFill="1"/>
    <xf numFmtId="3" fontId="0" fillId="2" borderId="0" xfId="0" applyNumberFormat="1" applyFill="1"/>
    <xf numFmtId="3" fontId="12" fillId="2" borderId="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/>
    </xf>
    <xf numFmtId="0" fontId="11" fillId="2" borderId="2" xfId="14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66" fontId="17" fillId="2" borderId="4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3" fontId="12" fillId="2" borderId="10" xfId="1" applyNumberFormat="1" applyFont="1" applyFill="1" applyBorder="1" applyAlignment="1">
      <alignment horizontal="right"/>
    </xf>
    <xf numFmtId="3" fontId="12" fillId="2" borderId="6" xfId="1" applyNumberFormat="1" applyFont="1" applyFill="1" applyBorder="1" applyAlignment="1">
      <alignment horizontal="right"/>
    </xf>
    <xf numFmtId="3" fontId="11" fillId="2" borderId="14" xfId="1" applyNumberFormat="1" applyFont="1" applyFill="1" applyBorder="1" applyAlignment="1">
      <alignment horizontal="right"/>
    </xf>
    <xf numFmtId="3" fontId="11" fillId="2" borderId="5" xfId="1" applyNumberFormat="1" applyFont="1" applyFill="1" applyBorder="1" applyAlignment="1">
      <alignment horizontal="right"/>
    </xf>
    <xf numFmtId="3" fontId="11" fillId="2" borderId="7" xfId="1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center"/>
    </xf>
    <xf numFmtId="3" fontId="12" fillId="2" borderId="3" xfId="0" applyNumberFormat="1" applyFont="1" applyFill="1" applyBorder="1"/>
    <xf numFmtId="14" fontId="12" fillId="2" borderId="7" xfId="14" applyNumberFormat="1" applyFont="1" applyFill="1" applyBorder="1" applyAlignment="1">
      <alignment horizontal="center" vertical="center" wrapText="1"/>
    </xf>
    <xf numFmtId="0" fontId="12" fillId="2" borderId="0" xfId="6" applyFont="1" applyFill="1" applyAlignment="1">
      <alignment horizontal="center" vertical="center"/>
    </xf>
    <xf numFmtId="0" fontId="12" fillId="2" borderId="4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14" fontId="11" fillId="2" borderId="6" xfId="14" applyNumberFormat="1" applyFont="1" applyFill="1" applyBorder="1" applyAlignment="1">
      <alignment horizontal="center" vertical="center"/>
    </xf>
    <xf numFmtId="3" fontId="26" fillId="0" borderId="0" xfId="0" applyNumberFormat="1" applyFont="1" applyBorder="1"/>
    <xf numFmtId="2" fontId="12" fillId="2" borderId="4" xfId="6" applyNumberFormat="1" applyFont="1" applyFill="1" applyBorder="1" applyAlignment="1">
      <alignment horizontal="center" vertical="center"/>
    </xf>
    <xf numFmtId="2" fontId="12" fillId="2" borderId="0" xfId="6" applyNumberFormat="1" applyFont="1" applyFill="1" applyBorder="1" applyAlignment="1">
      <alignment horizontal="center" vertical="center"/>
    </xf>
    <xf numFmtId="2" fontId="12" fillId="2" borderId="6" xfId="6" applyNumberFormat="1" applyFont="1" applyFill="1" applyBorder="1" applyAlignment="1">
      <alignment horizontal="center" vertical="center"/>
    </xf>
    <xf numFmtId="2" fontId="12" fillId="2" borderId="0" xfId="6" applyNumberFormat="1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14" fontId="12" fillId="2" borderId="13" xfId="14" applyNumberFormat="1" applyFont="1" applyFill="1" applyBorder="1" applyAlignment="1">
      <alignment horizontal="center" vertical="center" wrapText="1"/>
    </xf>
    <xf numFmtId="14" fontId="12" fillId="2" borderId="12" xfId="14" applyNumberFormat="1" applyFont="1" applyFill="1" applyBorder="1" applyAlignment="1">
      <alignment horizontal="center" vertical="center" wrapText="1"/>
    </xf>
    <xf numFmtId="2" fontId="12" fillId="2" borderId="5" xfId="6" applyNumberFormat="1" applyFont="1" applyFill="1" applyBorder="1" applyAlignment="1">
      <alignment horizontal="center" vertical="center"/>
    </xf>
    <xf numFmtId="2" fontId="12" fillId="2" borderId="14" xfId="6" applyNumberFormat="1" applyFont="1" applyFill="1" applyBorder="1" applyAlignment="1">
      <alignment horizontal="center" vertical="center"/>
    </xf>
    <xf numFmtId="2" fontId="12" fillId="2" borderId="7" xfId="6" applyNumberFormat="1" applyFont="1" applyFill="1" applyBorder="1" applyAlignment="1">
      <alignment horizontal="center" vertical="center"/>
    </xf>
    <xf numFmtId="14" fontId="11" fillId="2" borderId="15" xfId="14" applyNumberFormat="1" applyFont="1" applyFill="1" applyBorder="1" applyAlignment="1">
      <alignment horizontal="center" vertical="center" wrapText="1"/>
    </xf>
    <xf numFmtId="2" fontId="11" fillId="2" borderId="2" xfId="6" applyNumberFormat="1" applyFont="1" applyFill="1" applyBorder="1" applyAlignment="1">
      <alignment horizontal="center" vertical="center"/>
    </xf>
    <xf numFmtId="2" fontId="11" fillId="2" borderId="1" xfId="6" applyNumberFormat="1" applyFont="1" applyFill="1" applyBorder="1" applyAlignment="1">
      <alignment horizontal="center" vertical="center"/>
    </xf>
    <xf numFmtId="2" fontId="11" fillId="2" borderId="9" xfId="6" applyNumberFormat="1" applyFont="1" applyFill="1" applyBorder="1" applyAlignment="1">
      <alignment horizontal="center" vertical="center"/>
    </xf>
    <xf numFmtId="2" fontId="11" fillId="2" borderId="2" xfId="14" applyNumberFormat="1" applyFont="1" applyFill="1" applyBorder="1" applyAlignment="1">
      <alignment horizontal="center" vertical="center"/>
    </xf>
    <xf numFmtId="2" fontId="11" fillId="2" borderId="1" xfId="14" applyNumberFormat="1" applyFont="1" applyFill="1" applyBorder="1" applyAlignment="1">
      <alignment horizontal="center" vertical="center"/>
    </xf>
    <xf numFmtId="2" fontId="11" fillId="2" borderId="9" xfId="14" applyNumberFormat="1" applyFont="1" applyFill="1" applyBorder="1" applyAlignment="1">
      <alignment horizontal="center" vertical="center"/>
    </xf>
    <xf numFmtId="4" fontId="11" fillId="2" borderId="1" xfId="14" applyNumberFormat="1" applyFont="1" applyFill="1" applyBorder="1" applyAlignment="1">
      <alignment horizontal="center" vertical="center"/>
    </xf>
    <xf numFmtId="4" fontId="11" fillId="2" borderId="2" xfId="14" applyNumberFormat="1" applyFont="1" applyFill="1" applyBorder="1" applyAlignment="1">
      <alignment horizontal="center" vertical="center"/>
    </xf>
    <xf numFmtId="4" fontId="11" fillId="2" borderId="9" xfId="14" applyNumberFormat="1" applyFont="1" applyFill="1" applyBorder="1" applyAlignment="1">
      <alignment horizontal="center" vertical="center"/>
    </xf>
    <xf numFmtId="14" fontId="11" fillId="2" borderId="2" xfId="14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right" vertical="center" wrapText="1"/>
    </xf>
    <xf numFmtId="3" fontId="12" fillId="2" borderId="5" xfId="1" applyNumberFormat="1" applyFont="1" applyFill="1" applyBorder="1" applyAlignment="1">
      <alignment horizontal="right" vertical="center" wrapText="1"/>
    </xf>
    <xf numFmtId="3" fontId="12" fillId="2" borderId="7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 wrapText="1"/>
    </xf>
    <xf numFmtId="0" fontId="11" fillId="2" borderId="0" xfId="10" applyFont="1" applyFill="1" applyBorder="1" applyAlignment="1">
      <alignment horizontal="center" vertical="center" wrapText="1"/>
    </xf>
    <xf numFmtId="0" fontId="11" fillId="2" borderId="8" xfId="10" applyFont="1" applyFill="1" applyBorder="1" applyAlignment="1">
      <alignment horizontal="center" vertical="center" wrapText="1"/>
    </xf>
    <xf numFmtId="14" fontId="12" fillId="2" borderId="11" xfId="14" applyNumberFormat="1" applyFont="1" applyFill="1" applyBorder="1" applyAlignment="1">
      <alignment horizontal="center" vertical="center" wrapText="1"/>
    </xf>
    <xf numFmtId="2" fontId="12" fillId="2" borderId="8" xfId="6" applyNumberFormat="1" applyFont="1" applyFill="1" applyBorder="1" applyAlignment="1">
      <alignment horizontal="center"/>
    </xf>
    <xf numFmtId="2" fontId="12" fillId="2" borderId="10" xfId="6" applyNumberFormat="1" applyFont="1" applyFill="1" applyBorder="1" applyAlignment="1">
      <alignment horizontal="center"/>
    </xf>
    <xf numFmtId="2" fontId="12" fillId="2" borderId="3" xfId="6" applyNumberFormat="1" applyFont="1" applyFill="1" applyBorder="1" applyAlignment="1">
      <alignment horizontal="center"/>
    </xf>
    <xf numFmtId="2" fontId="12" fillId="2" borderId="0" xfId="6" applyNumberFormat="1" applyFont="1" applyFill="1" applyAlignment="1">
      <alignment horizontal="center"/>
    </xf>
    <xf numFmtId="2" fontId="12" fillId="2" borderId="0" xfId="6" applyNumberFormat="1" applyFont="1" applyFill="1" applyBorder="1" applyAlignment="1">
      <alignment horizontal="center"/>
    </xf>
    <xf numFmtId="2" fontId="12" fillId="2" borderId="6" xfId="6" applyNumberFormat="1" applyFont="1" applyFill="1" applyBorder="1" applyAlignment="1">
      <alignment horizontal="center"/>
    </xf>
    <xf numFmtId="2" fontId="12" fillId="2" borderId="4" xfId="6" applyNumberFormat="1" applyFont="1" applyFill="1" applyBorder="1" applyAlignment="1">
      <alignment horizontal="center"/>
    </xf>
    <xf numFmtId="2" fontId="12" fillId="2" borderId="5" xfId="6" applyNumberFormat="1" applyFont="1" applyFill="1" applyBorder="1" applyAlignment="1">
      <alignment horizontal="center"/>
    </xf>
    <xf numFmtId="2" fontId="12" fillId="2" borderId="7" xfId="6" applyNumberFormat="1" applyFont="1" applyFill="1" applyBorder="1" applyAlignment="1">
      <alignment horizontal="center"/>
    </xf>
    <xf numFmtId="2" fontId="12" fillId="2" borderId="14" xfId="6" applyNumberFormat="1" applyFont="1" applyFill="1" applyBorder="1" applyAlignment="1">
      <alignment horizontal="center"/>
    </xf>
    <xf numFmtId="49" fontId="11" fillId="2" borderId="0" xfId="14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right"/>
    </xf>
    <xf numFmtId="2" fontId="11" fillId="2" borderId="3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166" fontId="17" fillId="2" borderId="8" xfId="0" applyNumberFormat="1" applyFont="1" applyFill="1" applyBorder="1" applyAlignment="1">
      <alignment horizontal="right" vertical="center" wrapText="1"/>
    </xf>
    <xf numFmtId="0" fontId="24" fillId="2" borderId="5" xfId="0" applyFont="1" applyFill="1" applyBorder="1" applyAlignment="1">
      <alignment horizontal="left" vertical="center" wrapText="1"/>
    </xf>
    <xf numFmtId="166" fontId="17" fillId="2" borderId="3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/>
    </xf>
    <xf numFmtId="166" fontId="17" fillId="2" borderId="0" xfId="0" applyNumberFormat="1" applyFont="1" applyFill="1" applyBorder="1" applyAlignment="1">
      <alignment horizontal="right" vertical="center" wrapText="1"/>
    </xf>
    <xf numFmtId="166" fontId="17" fillId="2" borderId="4" xfId="0" applyNumberFormat="1" applyFont="1" applyFill="1" applyBorder="1" applyAlignment="1">
      <alignment horizontal="right" vertical="center" wrapText="1"/>
    </xf>
    <xf numFmtId="166" fontId="17" fillId="2" borderId="14" xfId="0" applyNumberFormat="1" applyFont="1" applyFill="1" applyBorder="1" applyAlignment="1">
      <alignment horizontal="right" vertical="center" wrapText="1"/>
    </xf>
    <xf numFmtId="166" fontId="17" fillId="2" borderId="5" xfId="0" applyNumberFormat="1" applyFont="1" applyFill="1" applyBorder="1" applyAlignment="1">
      <alignment horizontal="right" vertical="center" wrapText="1"/>
    </xf>
    <xf numFmtId="166" fontId="17" fillId="2" borderId="4" xfId="0" applyNumberFormat="1" applyFont="1" applyFill="1" applyBorder="1"/>
    <xf numFmtId="166" fontId="17" fillId="2" borderId="14" xfId="0" applyNumberFormat="1" applyFont="1" applyFill="1" applyBorder="1"/>
    <xf numFmtId="166" fontId="24" fillId="2" borderId="4" xfId="0" applyNumberFormat="1" applyFont="1" applyFill="1" applyBorder="1"/>
    <xf numFmtId="3" fontId="12" fillId="2" borderId="10" xfId="14" applyNumberFormat="1" applyFont="1" applyFill="1" applyBorder="1" applyAlignment="1">
      <alignment horizontal="right" vertical="center"/>
    </xf>
    <xf numFmtId="166" fontId="17" fillId="2" borderId="4" xfId="0" applyNumberFormat="1" applyFont="1" applyFill="1" applyBorder="1" applyAlignment="1">
      <alignment horizontal="right"/>
    </xf>
    <xf numFmtId="164" fontId="12" fillId="0" borderId="3" xfId="14" applyNumberFormat="1" applyFont="1" applyFill="1" applyBorder="1" applyAlignment="1">
      <alignment horizontal="center" vertical="center"/>
    </xf>
    <xf numFmtId="164" fontId="12" fillId="0" borderId="8" xfId="14" applyNumberFormat="1" applyFont="1" applyFill="1" applyBorder="1" applyAlignment="1">
      <alignment horizontal="center" vertical="center" wrapText="1"/>
    </xf>
    <xf numFmtId="164" fontId="12" fillId="0" borderId="0" xfId="14" applyNumberFormat="1" applyFont="1" applyFill="1" applyBorder="1" applyAlignment="1">
      <alignment horizontal="center" vertical="center" wrapText="1"/>
    </xf>
    <xf numFmtId="164" fontId="12" fillId="0" borderId="8" xfId="14" applyNumberFormat="1" applyFont="1" applyFill="1" applyBorder="1" applyAlignment="1">
      <alignment horizontal="center" vertical="center"/>
    </xf>
    <xf numFmtId="164" fontId="12" fillId="2" borderId="5" xfId="15" applyNumberFormat="1" applyFont="1" applyFill="1" applyBorder="1" applyAlignment="1">
      <alignment horizontal="center"/>
    </xf>
    <xf numFmtId="164" fontId="12" fillId="0" borderId="5" xfId="14" applyNumberFormat="1" applyFont="1" applyFill="1" applyBorder="1" applyAlignment="1">
      <alignment horizontal="center" vertical="center" wrapText="1"/>
    </xf>
    <xf numFmtId="14" fontId="11" fillId="0" borderId="7" xfId="14" applyNumberFormat="1" applyFont="1" applyFill="1" applyBorder="1" applyAlignment="1">
      <alignment horizontal="center" vertical="center" wrapText="1"/>
    </xf>
    <xf numFmtId="14" fontId="12" fillId="2" borderId="10" xfId="14" applyNumberFormat="1" applyFont="1" applyFill="1" applyBorder="1" applyAlignment="1">
      <alignment horizontal="center" vertical="center" wrapText="1"/>
    </xf>
    <xf numFmtId="14" fontId="11" fillId="2" borderId="9" xfId="14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4" fontId="12" fillId="2" borderId="4" xfId="14" applyNumberFormat="1" applyFont="1" applyFill="1" applyBorder="1" applyAlignment="1">
      <alignment horizontal="right" vertical="center"/>
    </xf>
    <xf numFmtId="3" fontId="12" fillId="2" borderId="0" xfId="10" applyNumberFormat="1" applyFont="1" applyFill="1"/>
    <xf numFmtId="0" fontId="11" fillId="2" borderId="7" xfId="0" applyFont="1" applyFill="1" applyBorder="1"/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49" fontId="11" fillId="2" borderId="0" xfId="14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right"/>
    </xf>
    <xf numFmtId="166" fontId="17" fillId="2" borderId="3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1" fillId="2" borderId="1" xfId="10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4" applyFont="1" applyFill="1" applyBorder="1" applyAlignment="1">
      <alignment horizontal="center" vertical="center"/>
    </xf>
    <xf numFmtId="0" fontId="11" fillId="2" borderId="1" xfId="14" applyFont="1" applyFill="1" applyBorder="1" applyAlignment="1">
      <alignment horizontal="center" vertical="center"/>
    </xf>
    <xf numFmtId="0" fontId="12" fillId="2" borderId="10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7" xfId="6" applyFont="1" applyFill="1" applyBorder="1" applyAlignment="1">
      <alignment horizontal="center" vertical="center"/>
    </xf>
    <xf numFmtId="0" fontId="12" fillId="2" borderId="11" xfId="6" applyFont="1" applyFill="1" applyBorder="1" applyAlignment="1">
      <alignment horizontal="center" vertical="center"/>
    </xf>
    <xf numFmtId="0" fontId="12" fillId="2" borderId="12" xfId="6" applyFont="1" applyFill="1" applyBorder="1" applyAlignment="1">
      <alignment horizontal="center" vertical="center"/>
    </xf>
    <xf numFmtId="0" fontId="12" fillId="2" borderId="13" xfId="6" applyFont="1" applyFill="1" applyBorder="1" applyAlignment="1">
      <alignment horizontal="center" vertical="center"/>
    </xf>
    <xf numFmtId="0" fontId="11" fillId="2" borderId="8" xfId="6" applyFont="1" applyFill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/>
    </xf>
    <xf numFmtId="0" fontId="11" fillId="2" borderId="8" xfId="6" applyFont="1" applyFill="1" applyBorder="1" applyAlignment="1">
      <alignment horizontal="center" vertical="center" wrapText="1"/>
    </xf>
    <xf numFmtId="0" fontId="11" fillId="2" borderId="5" xfId="6" applyFont="1" applyFill="1" applyBorder="1" applyAlignment="1">
      <alignment horizontal="center" vertical="center" wrapText="1"/>
    </xf>
    <xf numFmtId="0" fontId="12" fillId="2" borderId="8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2" fillId="2" borderId="5" xfId="6" applyFont="1" applyFill="1" applyBorder="1" applyAlignment="1">
      <alignment horizontal="center" vertical="center"/>
    </xf>
    <xf numFmtId="49" fontId="11" fillId="2" borderId="0" xfId="14" applyNumberFormat="1" applyFont="1" applyFill="1" applyBorder="1" applyAlignment="1">
      <alignment horizontal="center" vertical="center" wrapText="1"/>
    </xf>
    <xf numFmtId="49" fontId="11" fillId="2" borderId="8" xfId="14" applyNumberFormat="1" applyFont="1" applyFill="1" applyBorder="1" applyAlignment="1">
      <alignment horizontal="center" vertical="center" wrapText="1"/>
    </xf>
    <xf numFmtId="49" fontId="11" fillId="2" borderId="5" xfId="14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7" fillId="2" borderId="0" xfId="0" applyFont="1" applyFill="1" applyBorder="1"/>
    <xf numFmtId="0" fontId="26" fillId="2" borderId="9" xfId="0" applyFont="1" applyFill="1" applyBorder="1"/>
    <xf numFmtId="0" fontId="26" fillId="2" borderId="15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/>
    <xf numFmtId="4" fontId="21" fillId="2" borderId="8" xfId="0" applyNumberFormat="1" applyFont="1" applyFill="1" applyBorder="1" applyAlignment="1">
      <alignment horizontal="right" vertical="center" wrapText="1"/>
    </xf>
    <xf numFmtId="4" fontId="21" fillId="2" borderId="10" xfId="0" applyNumberFormat="1" applyFont="1" applyFill="1" applyBorder="1" applyAlignment="1">
      <alignment horizontal="right" vertical="center" wrapText="1"/>
    </xf>
    <xf numFmtId="0" fontId="21" fillId="2" borderId="8" xfId="0" applyFont="1" applyFill="1" applyBorder="1" applyAlignment="1">
      <alignment horizontal="right" vertical="center" wrapText="1"/>
    </xf>
    <xf numFmtId="2" fontId="21" fillId="2" borderId="10" xfId="0" applyNumberFormat="1" applyFont="1" applyFill="1" applyBorder="1" applyAlignment="1">
      <alignment horizontal="right" vertical="center" wrapText="1"/>
    </xf>
    <xf numFmtId="2" fontId="21" fillId="2" borderId="8" xfId="0" applyNumberFormat="1" applyFont="1" applyFill="1" applyBorder="1" applyAlignment="1">
      <alignment horizontal="right"/>
    </xf>
    <xf numFmtId="4" fontId="21" fillId="2" borderId="8" xfId="0" applyNumberFormat="1" applyFont="1" applyFill="1" applyBorder="1" applyAlignment="1">
      <alignment horizontal="right"/>
    </xf>
    <xf numFmtId="0" fontId="27" fillId="2" borderId="6" xfId="0" applyFont="1" applyFill="1" applyBorder="1" applyAlignment="1">
      <alignment horizontal="center" vertical="center"/>
    </xf>
    <xf numFmtId="0" fontId="27" fillId="2" borderId="12" xfId="0" applyFont="1" applyFill="1" applyBorder="1"/>
    <xf numFmtId="4" fontId="21" fillId="2" borderId="0" xfId="0" applyNumberFormat="1" applyFont="1" applyFill="1" applyBorder="1" applyAlignment="1">
      <alignment horizontal="right" vertical="center" wrapText="1"/>
    </xf>
    <xf numFmtId="4" fontId="21" fillId="2" borderId="6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2" fontId="21" fillId="2" borderId="6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Border="1" applyAlignment="1">
      <alignment horizontal="right"/>
    </xf>
    <xf numFmtId="4" fontId="21" fillId="2" borderId="0" xfId="0" applyNumberFormat="1" applyFont="1" applyFill="1" applyBorder="1" applyAlignment="1">
      <alignment horizontal="right"/>
    </xf>
    <xf numFmtId="0" fontId="27" fillId="2" borderId="7" xfId="0" applyFont="1" applyFill="1" applyBorder="1" applyAlignment="1">
      <alignment horizontal="center" vertical="center"/>
    </xf>
    <xf numFmtId="0" fontId="27" fillId="2" borderId="13" xfId="0" applyFont="1" applyFill="1" applyBorder="1"/>
    <xf numFmtId="4" fontId="21" fillId="2" borderId="5" xfId="0" applyNumberFormat="1" applyFont="1" applyFill="1" applyBorder="1" applyAlignment="1">
      <alignment horizontal="right" vertical="center" wrapText="1"/>
    </xf>
    <xf numFmtId="4" fontId="21" fillId="2" borderId="7" xfId="0" applyNumberFormat="1" applyFont="1" applyFill="1" applyBorder="1" applyAlignment="1">
      <alignment horizontal="right" vertical="center" wrapText="1"/>
    </xf>
    <xf numFmtId="0" fontId="21" fillId="2" borderId="5" xfId="0" applyFont="1" applyFill="1" applyBorder="1" applyAlignment="1">
      <alignment horizontal="right" vertical="center" wrapText="1"/>
    </xf>
    <xf numFmtId="2" fontId="21" fillId="2" borderId="7" xfId="0" applyNumberFormat="1" applyFont="1" applyFill="1" applyBorder="1" applyAlignment="1">
      <alignment horizontal="right" vertical="center" wrapText="1"/>
    </xf>
    <xf numFmtId="2" fontId="21" fillId="2" borderId="5" xfId="0" applyNumberFormat="1" applyFont="1" applyFill="1" applyBorder="1" applyAlignment="1">
      <alignment horizontal="right"/>
    </xf>
    <xf numFmtId="4" fontId="21" fillId="2" borderId="5" xfId="0" applyNumberFormat="1" applyFont="1" applyFill="1" applyBorder="1" applyAlignment="1">
      <alignment horizontal="right"/>
    </xf>
    <xf numFmtId="2" fontId="21" fillId="2" borderId="0" xfId="0" applyNumberFormat="1" applyFont="1" applyFill="1" applyBorder="1" applyAlignment="1">
      <alignment horizontal="right"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2" fontId="21" fillId="2" borderId="8" xfId="0" applyNumberFormat="1" applyFont="1" applyFill="1" applyBorder="1" applyAlignment="1">
      <alignment horizontal="right" vertical="center" wrapText="1"/>
    </xf>
    <xf numFmtId="4" fontId="21" fillId="2" borderId="4" xfId="0" applyNumberFormat="1" applyFont="1" applyFill="1" applyBorder="1" applyAlignment="1">
      <alignment horizontal="right" vertical="center" wrapText="1"/>
    </xf>
    <xf numFmtId="2" fontId="21" fillId="2" borderId="4" xfId="0" applyNumberFormat="1" applyFont="1" applyFill="1" applyBorder="1" applyAlignment="1">
      <alignment horizontal="right" vertical="center" wrapText="1"/>
    </xf>
    <xf numFmtId="4" fontId="21" fillId="2" borderId="14" xfId="0" applyNumberFormat="1" applyFont="1" applyFill="1" applyBorder="1" applyAlignment="1">
      <alignment horizontal="right" vertical="center" wrapText="1"/>
    </xf>
    <xf numFmtId="2" fontId="21" fillId="2" borderId="14" xfId="0" applyNumberFormat="1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12" fillId="2" borderId="9" xfId="0" applyFont="1" applyFill="1" applyBorder="1"/>
    <xf numFmtId="0" fontId="19" fillId="2" borderId="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/>
    <xf numFmtId="4" fontId="27" fillId="2" borderId="8" xfId="0" applyNumberFormat="1" applyFont="1" applyFill="1" applyBorder="1" applyAlignment="1">
      <alignment horizontal="right"/>
    </xf>
    <xf numFmtId="2" fontId="27" fillId="2" borderId="10" xfId="0" applyNumberFormat="1" applyFont="1" applyFill="1" applyBorder="1" applyAlignment="1">
      <alignment horizontal="right"/>
    </xf>
    <xf numFmtId="4" fontId="27" fillId="2" borderId="0" xfId="0" applyNumberFormat="1" applyFont="1" applyFill="1" applyBorder="1" applyAlignment="1">
      <alignment horizontal="right"/>
    </xf>
    <xf numFmtId="2" fontId="27" fillId="2" borderId="6" xfId="0" applyNumberFormat="1" applyFont="1" applyFill="1" applyBorder="1" applyAlignment="1">
      <alignment horizontal="right"/>
    </xf>
    <xf numFmtId="4" fontId="27" fillId="2" borderId="0" xfId="0" applyNumberFormat="1" applyFont="1" applyFill="1" applyBorder="1" applyAlignment="1">
      <alignment horizontal="right" vertical="center" wrapText="1"/>
    </xf>
    <xf numFmtId="2" fontId="27" fillId="2" borderId="6" xfId="0" applyNumberFormat="1" applyFont="1" applyFill="1" applyBorder="1" applyAlignment="1">
      <alignment horizontal="right" vertical="center" wrapText="1"/>
    </xf>
    <xf numFmtId="4" fontId="27" fillId="2" borderId="5" xfId="0" applyNumberFormat="1" applyFont="1" applyFill="1" applyBorder="1" applyAlignment="1">
      <alignment horizontal="right" vertical="center" wrapText="1"/>
    </xf>
    <xf numFmtId="2" fontId="27" fillId="2" borderId="7" xfId="0" applyNumberFormat="1" applyFont="1" applyFill="1" applyBorder="1" applyAlignment="1">
      <alignment horizontal="right" vertical="center" wrapText="1"/>
    </xf>
    <xf numFmtId="4" fontId="27" fillId="2" borderId="5" xfId="0" applyNumberFormat="1" applyFont="1" applyFill="1" applyBorder="1" applyAlignment="1">
      <alignment horizontal="right"/>
    </xf>
    <xf numFmtId="2" fontId="27" fillId="2" borderId="7" xfId="0" applyNumberFormat="1" applyFont="1" applyFill="1" applyBorder="1" applyAlignment="1">
      <alignment horizontal="right"/>
    </xf>
    <xf numFmtId="4" fontId="27" fillId="2" borderId="4" xfId="0" applyNumberFormat="1" applyFont="1" applyFill="1" applyBorder="1" applyAlignment="1">
      <alignment horizontal="right"/>
    </xf>
    <xf numFmtId="2" fontId="27" fillId="2" borderId="0" xfId="0" applyNumberFormat="1" applyFont="1" applyFill="1" applyBorder="1" applyAlignment="1">
      <alignment horizontal="right"/>
    </xf>
    <xf numFmtId="0" fontId="26" fillId="2" borderId="9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2" fontId="27" fillId="2" borderId="10" xfId="0" applyNumberFormat="1" applyFont="1" applyFill="1" applyBorder="1"/>
    <xf numFmtId="4" fontId="21" fillId="2" borderId="10" xfId="0" applyNumberFormat="1" applyFont="1" applyFill="1" applyBorder="1" applyAlignment="1">
      <alignment horizontal="right"/>
    </xf>
    <xf numFmtId="4" fontId="21" fillId="2" borderId="3" xfId="0" applyNumberFormat="1" applyFont="1" applyFill="1" applyBorder="1" applyAlignment="1">
      <alignment horizontal="right"/>
    </xf>
    <xf numFmtId="2" fontId="27" fillId="2" borderId="6" xfId="0" applyNumberFormat="1" applyFont="1" applyFill="1" applyBorder="1"/>
    <xf numFmtId="4" fontId="21" fillId="2" borderId="6" xfId="0" applyNumberFormat="1" applyFont="1" applyFill="1" applyBorder="1" applyAlignment="1">
      <alignment horizontal="right"/>
    </xf>
    <xf numFmtId="4" fontId="21" fillId="2" borderId="4" xfId="0" applyNumberFormat="1" applyFont="1" applyFill="1" applyBorder="1" applyAlignment="1">
      <alignment horizontal="right"/>
    </xf>
    <xf numFmtId="2" fontId="27" fillId="2" borderId="7" xfId="0" applyNumberFormat="1" applyFont="1" applyFill="1" applyBorder="1"/>
    <xf numFmtId="4" fontId="21" fillId="2" borderId="7" xfId="0" applyNumberFormat="1" applyFont="1" applyFill="1" applyBorder="1" applyAlignment="1">
      <alignment horizontal="right"/>
    </xf>
    <xf numFmtId="4" fontId="21" fillId="2" borderId="14" xfId="0" applyNumberFormat="1" applyFont="1" applyFill="1" applyBorder="1" applyAlignment="1">
      <alignment horizontal="right"/>
    </xf>
    <xf numFmtId="2" fontId="21" fillId="2" borderId="6" xfId="0" applyNumberFormat="1" applyFont="1" applyFill="1" applyBorder="1" applyAlignment="1">
      <alignment horizontal="right"/>
    </xf>
    <xf numFmtId="2" fontId="21" fillId="2" borderId="4" xfId="0" applyNumberFormat="1" applyFont="1" applyFill="1" applyBorder="1" applyAlignment="1">
      <alignment horizontal="right"/>
    </xf>
    <xf numFmtId="4" fontId="27" fillId="2" borderId="6" xfId="0" applyNumberFormat="1" applyFont="1" applyFill="1" applyBorder="1"/>
    <xf numFmtId="4" fontId="27" fillId="2" borderId="7" xfId="0" applyNumberFormat="1" applyFont="1" applyFill="1" applyBorder="1"/>
    <xf numFmtId="2" fontId="27" fillId="2" borderId="11" xfId="0" applyNumberFormat="1" applyFont="1" applyFill="1" applyBorder="1"/>
    <xf numFmtId="2" fontId="27" fillId="2" borderId="12" xfId="0" applyNumberFormat="1" applyFont="1" applyFill="1" applyBorder="1"/>
    <xf numFmtId="0" fontId="19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27" fillId="2" borderId="10" xfId="0" applyFont="1" applyFill="1" applyBorder="1"/>
    <xf numFmtId="3" fontId="21" fillId="2" borderId="8" xfId="0" applyNumberFormat="1" applyFont="1" applyFill="1" applyBorder="1"/>
    <xf numFmtId="2" fontId="28" fillId="2" borderId="10" xfId="0" applyNumberFormat="1" applyFont="1" applyFill="1" applyBorder="1"/>
    <xf numFmtId="3" fontId="26" fillId="2" borderId="8" xfId="0" applyNumberFormat="1" applyFont="1" applyFill="1" applyBorder="1"/>
    <xf numFmtId="0" fontId="27" fillId="2" borderId="6" xfId="0" applyFont="1" applyFill="1" applyBorder="1"/>
    <xf numFmtId="3" fontId="21" fillId="2" borderId="0" xfId="0" applyNumberFormat="1" applyFont="1" applyFill="1" applyBorder="1"/>
    <xf numFmtId="2" fontId="28" fillId="2" borderId="6" xfId="0" applyNumberFormat="1" applyFont="1" applyFill="1" applyBorder="1"/>
    <xf numFmtId="3" fontId="26" fillId="2" borderId="0" xfId="0" applyNumberFormat="1" applyFont="1" applyFill="1" applyBorder="1"/>
    <xf numFmtId="0" fontId="27" fillId="2" borderId="7" xfId="0" applyFont="1" applyFill="1" applyBorder="1"/>
    <xf numFmtId="3" fontId="21" fillId="2" borderId="5" xfId="0" applyNumberFormat="1" applyFont="1" applyFill="1" applyBorder="1"/>
    <xf numFmtId="2" fontId="28" fillId="2" borderId="7" xfId="0" applyNumberFormat="1" applyFont="1" applyFill="1" applyBorder="1"/>
    <xf numFmtId="3" fontId="26" fillId="2" borderId="5" xfId="0" applyNumberFormat="1" applyFont="1" applyFill="1" applyBorder="1"/>
    <xf numFmtId="0" fontId="29" fillId="2" borderId="0" xfId="0" applyFont="1" applyFill="1" applyBorder="1" applyAlignment="1">
      <alignment horizontal="center" vertical="center" wrapText="1"/>
    </xf>
    <xf numFmtId="4" fontId="21" fillId="2" borderId="6" xfId="0" applyNumberFormat="1" applyFont="1" applyFill="1" applyBorder="1"/>
    <xf numFmtId="3" fontId="21" fillId="2" borderId="14" xfId="0" applyNumberFormat="1" applyFont="1" applyFill="1" applyBorder="1"/>
    <xf numFmtId="4" fontId="21" fillId="2" borderId="7" xfId="0" applyNumberFormat="1" applyFont="1" applyFill="1" applyBorder="1"/>
    <xf numFmtId="3" fontId="29" fillId="2" borderId="5" xfId="0" applyNumberFormat="1" applyFont="1" applyFill="1" applyBorder="1"/>
    <xf numFmtId="3" fontId="21" fillId="2" borderId="3" xfId="0" applyNumberFormat="1" applyFont="1" applyFill="1" applyBorder="1"/>
    <xf numFmtId="4" fontId="21" fillId="2" borderId="8" xfId="0" applyNumberFormat="1" applyFont="1" applyFill="1" applyBorder="1"/>
    <xf numFmtId="4" fontId="21" fillId="2" borderId="10" xfId="0" applyNumberFormat="1" applyFont="1" applyFill="1" applyBorder="1"/>
    <xf numFmtId="4" fontId="21" fillId="2" borderId="0" xfId="0" applyNumberFormat="1" applyFont="1" applyFill="1" applyBorder="1"/>
    <xf numFmtId="3" fontId="21" fillId="2" borderId="4" xfId="0" applyNumberFormat="1" applyFont="1" applyFill="1" applyBorder="1"/>
    <xf numFmtId="0" fontId="12" fillId="2" borderId="8" xfId="0" applyFont="1" applyFill="1" applyBorder="1"/>
    <xf numFmtId="0" fontId="26" fillId="2" borderId="5" xfId="0" applyFont="1" applyFill="1" applyBorder="1" applyAlignment="1">
      <alignment horizontal="center" vertical="center" wrapText="1"/>
    </xf>
    <xf numFmtId="3" fontId="21" fillId="2" borderId="10" xfId="0" applyNumberFormat="1" applyFont="1" applyFill="1" applyBorder="1"/>
    <xf numFmtId="3" fontId="21" fillId="2" borderId="6" xfId="0" applyNumberFormat="1" applyFont="1" applyFill="1" applyBorder="1"/>
    <xf numFmtId="3" fontId="21" fillId="2" borderId="6" xfId="0" applyNumberFormat="1" applyFont="1" applyFill="1" applyBorder="1" applyAlignment="1">
      <alignment horizontal="right" vertical="center"/>
    </xf>
    <xf numFmtId="3" fontId="26" fillId="2" borderId="0" xfId="0" applyNumberFormat="1" applyFont="1" applyFill="1" applyBorder="1" applyAlignment="1">
      <alignment horizontal="right" vertical="center"/>
    </xf>
    <xf numFmtId="3" fontId="21" fillId="2" borderId="7" xfId="0" applyNumberFormat="1" applyFont="1" applyFill="1" applyBorder="1" applyAlignment="1">
      <alignment horizontal="right" vertical="center"/>
    </xf>
    <xf numFmtId="3" fontId="26" fillId="2" borderId="5" xfId="0" applyNumberFormat="1" applyFont="1" applyFill="1" applyBorder="1" applyAlignment="1">
      <alignment horizontal="right" vertical="center"/>
    </xf>
    <xf numFmtId="3" fontId="21" fillId="2" borderId="10" xfId="0" applyNumberFormat="1" applyFont="1" applyFill="1" applyBorder="1" applyAlignment="1">
      <alignment horizontal="right" vertical="center"/>
    </xf>
    <xf numFmtId="3" fontId="26" fillId="2" borderId="8" xfId="0" applyNumberFormat="1" applyFont="1" applyFill="1" applyBorder="1" applyAlignment="1">
      <alignment horizontal="right" vertical="center"/>
    </xf>
    <xf numFmtId="3" fontId="21" fillId="2" borderId="12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horizontal="right" vertical="center"/>
    </xf>
    <xf numFmtId="3" fontId="29" fillId="2" borderId="4" xfId="0" applyNumberFormat="1" applyFont="1" applyFill="1" applyBorder="1" applyAlignment="1">
      <alignment horizontal="right" vertical="center"/>
    </xf>
    <xf numFmtId="3" fontId="21" fillId="2" borderId="13" xfId="0" applyNumberFormat="1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9" fillId="2" borderId="14" xfId="0" applyNumberFormat="1" applyFont="1" applyFill="1" applyBorder="1" applyAlignment="1">
      <alignment horizontal="right" vertical="center"/>
    </xf>
  </cellXfs>
  <cellStyles count="22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6" xr:uid="{00000000-0005-0000-0000-000003000000}"/>
    <cellStyle name="Normal 2 2 2 2" xfId="7" xr:uid="{00000000-0005-0000-0000-000004000000}"/>
    <cellStyle name="Normal 2 3" xfId="9" xr:uid="{00000000-0005-0000-0000-000005000000}"/>
    <cellStyle name="Normal 2 4" xfId="10" xr:uid="{00000000-0005-0000-0000-000006000000}"/>
    <cellStyle name="Normal 2 5" xfId="11" xr:uid="{00000000-0005-0000-0000-000007000000}"/>
    <cellStyle name="Normal 2 6" xfId="12" xr:uid="{00000000-0005-0000-0000-000008000000}"/>
    <cellStyle name="Normal 2 7" xfId="14" xr:uid="{00000000-0005-0000-0000-000009000000}"/>
    <cellStyle name="Normal 2 8" xfId="18" xr:uid="{00000000-0005-0000-0000-00000A000000}"/>
    <cellStyle name="Normal 2 9" xfId="21" xr:uid="{00000000-0005-0000-0000-00000B000000}"/>
    <cellStyle name="Normal 3" xfId="3" xr:uid="{00000000-0005-0000-0000-00000C000000}"/>
    <cellStyle name="Normal 3 2" xfId="8" xr:uid="{00000000-0005-0000-0000-00000D000000}"/>
    <cellStyle name="Normal 3 3" xfId="20" xr:uid="{00000000-0005-0000-0000-00000E000000}"/>
    <cellStyle name="Normal 4" xfId="5" xr:uid="{00000000-0005-0000-0000-00000F000000}"/>
    <cellStyle name="Normal 4 2" xfId="15" xr:uid="{00000000-0005-0000-0000-000010000000}"/>
    <cellStyle name="Normal 5" xfId="13" xr:uid="{00000000-0005-0000-0000-000011000000}"/>
    <cellStyle name="Normal 6" xfId="16" xr:uid="{00000000-0005-0000-0000-000012000000}"/>
    <cellStyle name="Normal 7" xfId="17" xr:uid="{00000000-0005-0000-0000-000013000000}"/>
    <cellStyle name="Normal 8" xfId="19" xr:uid="{00000000-0005-0000-0000-000014000000}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TABLO21!A1"/><Relationship Id="rId18" Type="http://schemas.openxmlformats.org/officeDocument/2006/relationships/image" Target="../media/image1.png"/><Relationship Id="rId26" Type="http://schemas.openxmlformats.org/officeDocument/2006/relationships/hyperlink" Target="#TABLO17!A1"/><Relationship Id="rId21" Type="http://schemas.openxmlformats.org/officeDocument/2006/relationships/hyperlink" Target="#TABLO28!A1"/><Relationship Id="rId34" Type="http://schemas.openxmlformats.org/officeDocument/2006/relationships/hyperlink" Target="#TABLO13!A1"/><Relationship Id="rId7" Type="http://schemas.openxmlformats.org/officeDocument/2006/relationships/hyperlink" Target="#TABLO2!A1"/><Relationship Id="rId12" Type="http://schemas.openxmlformats.org/officeDocument/2006/relationships/hyperlink" Target="#TABLO20!A1"/><Relationship Id="rId17" Type="http://schemas.openxmlformats.org/officeDocument/2006/relationships/hyperlink" Target="#TABLO25!A1"/><Relationship Id="rId25" Type="http://schemas.openxmlformats.org/officeDocument/2006/relationships/hyperlink" Target="#TABLO16!A1"/><Relationship Id="rId33" Type="http://schemas.openxmlformats.org/officeDocument/2006/relationships/hyperlink" Target="#TABLO12!A1"/><Relationship Id="rId2" Type="http://schemas.openxmlformats.org/officeDocument/2006/relationships/hyperlink" Target="#&#304;&#199;&#304;NDEK&#304;LER!A3:A11"/><Relationship Id="rId16" Type="http://schemas.openxmlformats.org/officeDocument/2006/relationships/hyperlink" Target="#TABLO24!A1"/><Relationship Id="rId20" Type="http://schemas.openxmlformats.org/officeDocument/2006/relationships/hyperlink" Target="#TABLO27!A1"/><Relationship Id="rId29" Type="http://schemas.openxmlformats.org/officeDocument/2006/relationships/hyperlink" Target="#TABLO8!A1"/><Relationship Id="rId1" Type="http://schemas.openxmlformats.org/officeDocument/2006/relationships/hyperlink" Target="#&#304;&#199;&#304;NDEK&#304;LER!AF3:AF12"/><Relationship Id="rId6" Type="http://schemas.openxmlformats.org/officeDocument/2006/relationships/hyperlink" Target="#TABLO1!A1"/><Relationship Id="rId11" Type="http://schemas.openxmlformats.org/officeDocument/2006/relationships/hyperlink" Target="#TABLO19!A1"/><Relationship Id="rId24" Type="http://schemas.openxmlformats.org/officeDocument/2006/relationships/hyperlink" Target="#TABLO31!A1"/><Relationship Id="rId32" Type="http://schemas.openxmlformats.org/officeDocument/2006/relationships/hyperlink" Target="#TABLO11!A1"/><Relationship Id="rId37" Type="http://schemas.openxmlformats.org/officeDocument/2006/relationships/hyperlink" Target="#TABLO7!A1"/><Relationship Id="rId5" Type="http://schemas.openxmlformats.org/officeDocument/2006/relationships/hyperlink" Target="#Giri&#351;!A1"/><Relationship Id="rId15" Type="http://schemas.openxmlformats.org/officeDocument/2006/relationships/hyperlink" Target="#TABLO23!A1"/><Relationship Id="rId23" Type="http://schemas.openxmlformats.org/officeDocument/2006/relationships/hyperlink" Target="#TABLO30!A1"/><Relationship Id="rId28" Type="http://schemas.openxmlformats.org/officeDocument/2006/relationships/hyperlink" Target="#TABLO6!A1"/><Relationship Id="rId36" Type="http://schemas.openxmlformats.org/officeDocument/2006/relationships/hyperlink" Target="#TABLO15!A1"/><Relationship Id="rId10" Type="http://schemas.openxmlformats.org/officeDocument/2006/relationships/hyperlink" Target="#TABLO5!A1"/><Relationship Id="rId19" Type="http://schemas.openxmlformats.org/officeDocument/2006/relationships/hyperlink" Target="#TABLO26!A1"/><Relationship Id="rId31" Type="http://schemas.openxmlformats.org/officeDocument/2006/relationships/hyperlink" Target="#TABLO10!A1"/><Relationship Id="rId4" Type="http://schemas.openxmlformats.org/officeDocument/2006/relationships/hyperlink" Target="#&#304;&#199;&#304;NDEK&#304;LER!U3:U14"/><Relationship Id="rId9" Type="http://schemas.openxmlformats.org/officeDocument/2006/relationships/hyperlink" Target="#TABLO4!A1"/><Relationship Id="rId14" Type="http://schemas.openxmlformats.org/officeDocument/2006/relationships/hyperlink" Target="#TABLO22!A1"/><Relationship Id="rId22" Type="http://schemas.openxmlformats.org/officeDocument/2006/relationships/hyperlink" Target="#TABLO29!A1"/><Relationship Id="rId27" Type="http://schemas.openxmlformats.org/officeDocument/2006/relationships/hyperlink" Target="#TABLO18!A1"/><Relationship Id="rId30" Type="http://schemas.openxmlformats.org/officeDocument/2006/relationships/hyperlink" Target="#TABLO9!A1"/><Relationship Id="rId35" Type="http://schemas.openxmlformats.org/officeDocument/2006/relationships/hyperlink" Target="#TABLO14!A1"/><Relationship Id="rId8" Type="http://schemas.openxmlformats.org/officeDocument/2006/relationships/hyperlink" Target="#TABLO3!A1"/><Relationship Id="rId3" Type="http://schemas.openxmlformats.org/officeDocument/2006/relationships/hyperlink" Target="#&#304;&#199;&#304;NDEK&#304;LER!K3:K28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2598</xdr:colOff>
      <xdr:row>1</xdr:row>
      <xdr:rowOff>762001</xdr:rowOff>
    </xdr:from>
    <xdr:to>
      <xdr:col>43</xdr:col>
      <xdr:colOff>60614</xdr:colOff>
      <xdr:row>1</xdr:row>
      <xdr:rowOff>981075</xdr:rowOff>
    </xdr:to>
    <xdr:sp macro="" textlink="">
      <xdr:nvSpPr>
        <xdr:cNvPr id="7" name="Dikdörtgen: Köşeleri Yuvarlatılmış 7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732212" y="1653887"/>
          <a:ext cx="7331652" cy="219074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ELEKTRİK</a:t>
          </a:r>
          <a:r>
            <a:rPr lang="tr-TR" sz="1300" b="1" baseline="0">
              <a:latin typeface="Arial" panose="020B0604020202020204" pitchFamily="34" charset="0"/>
              <a:cs typeface="Arial" panose="020B0604020202020204" pitchFamily="34" charset="0"/>
            </a:rPr>
            <a:t> İSTATİSTİKLERİ</a:t>
          </a:r>
          <a:endParaRPr lang="tr-TR" sz="13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1</xdr:row>
      <xdr:rowOff>779319</xdr:rowOff>
    </xdr:from>
    <xdr:to>
      <xdr:col>9</xdr:col>
      <xdr:colOff>588819</xdr:colOff>
      <xdr:row>1</xdr:row>
      <xdr:rowOff>988869</xdr:rowOff>
    </xdr:to>
    <xdr:sp macro="" textlink="">
      <xdr:nvSpPr>
        <xdr:cNvPr id="8" name="Dikdörtgen: Köşeleri Yuvarlatılmış 8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860" y="1671205"/>
          <a:ext cx="6003868" cy="209550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HAVA KALİTESİ İSTATİSTİKLERİ</a:t>
          </a:r>
        </a:p>
      </xdr:txBody>
    </xdr:sp>
    <xdr:clientData/>
  </xdr:twoCellAnchor>
  <xdr:twoCellAnchor>
    <xdr:from>
      <xdr:col>10</xdr:col>
      <xdr:colOff>1</xdr:colOff>
      <xdr:row>1</xdr:row>
      <xdr:rowOff>770659</xdr:rowOff>
    </xdr:from>
    <xdr:to>
      <xdr:col>19</xdr:col>
      <xdr:colOff>588819</xdr:colOff>
      <xdr:row>1</xdr:row>
      <xdr:rowOff>989734</xdr:rowOff>
    </xdr:to>
    <xdr:sp macro="" textlink="">
      <xdr:nvSpPr>
        <xdr:cNvPr id="9" name="Dikdörtgen: Köşeleri Yuvarlatılmış 8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44046" y="1662545"/>
          <a:ext cx="6044046" cy="219075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ÇEVRE</a:t>
          </a:r>
          <a:r>
            <a:rPr lang="tr-TR" sz="1300" b="1" baseline="0">
              <a:latin typeface="Arial" panose="020B0604020202020204" pitchFamily="34" charset="0"/>
              <a:cs typeface="Arial" panose="020B0604020202020204" pitchFamily="34" charset="0"/>
            </a:rPr>
            <a:t> YÖNETİMİ  VE TEMİZLİK İSTATİSTİKLERİ</a:t>
          </a:r>
          <a:endParaRPr lang="tr-TR" sz="13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25977</xdr:colOff>
      <xdr:row>1</xdr:row>
      <xdr:rowOff>762000</xdr:rowOff>
    </xdr:from>
    <xdr:to>
      <xdr:col>30</xdr:col>
      <xdr:colOff>528204</xdr:colOff>
      <xdr:row>1</xdr:row>
      <xdr:rowOff>985425</xdr:rowOff>
    </xdr:to>
    <xdr:sp macro="" textlink="">
      <xdr:nvSpPr>
        <xdr:cNvPr id="10" name="Dikdörtgen: Köşeleri Yuvarlatılmış 8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131386" y="1653886"/>
          <a:ext cx="6563591" cy="223425"/>
        </a:xfrm>
        <a:prstGeom prst="roundRect">
          <a:avLst/>
        </a:prstGeom>
        <a:solidFill>
          <a:srgbClr val="4A89D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SU</a:t>
          </a:r>
          <a:r>
            <a:rPr lang="tr-TR" sz="1300" b="1" baseline="0">
              <a:latin typeface="Arial" panose="020B0604020202020204" pitchFamily="34" charset="0"/>
              <a:cs typeface="Arial" panose="020B0604020202020204" pitchFamily="34" charset="0"/>
            </a:rPr>
            <a:t> İSTATİSTİKLERİ</a:t>
          </a:r>
          <a:endParaRPr lang="tr-TR" sz="13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53340</xdr:rowOff>
    </xdr:from>
    <xdr:to>
      <xdr:col>9</xdr:col>
      <xdr:colOff>595312</xdr:colOff>
      <xdr:row>11</xdr:row>
      <xdr:rowOff>0</xdr:rowOff>
    </xdr:to>
    <xdr:sp macro="" textlink="">
      <xdr:nvSpPr>
        <xdr:cNvPr id="11" name="Dikdörtgen: Köşeleri Yuvarlatılmış 9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2005965"/>
          <a:ext cx="6048375" cy="1756410"/>
        </a:xfrm>
        <a:prstGeom prst="roundRect">
          <a:avLst>
            <a:gd name="adj" fmla="val 0"/>
          </a:avLst>
        </a:prstGeom>
        <a:solidFill>
          <a:schemeClr val="accent2"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106680</xdr:colOff>
      <xdr:row>3</xdr:row>
      <xdr:rowOff>72324</xdr:rowOff>
    </xdr:from>
    <xdr:to>
      <xdr:col>9</xdr:col>
      <xdr:colOff>510886</xdr:colOff>
      <xdr:row>10</xdr:row>
      <xdr:rowOff>122034</xdr:rowOff>
    </xdr:to>
    <xdr:grpSp>
      <xdr:nvGrpSpPr>
        <xdr:cNvPr id="12" name="Gr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6680" y="2317503"/>
          <a:ext cx="5887885" cy="1383210"/>
          <a:chOff x="586740" y="827802"/>
          <a:chExt cx="5578850" cy="1328658"/>
        </a:xfrm>
      </xdr:grpSpPr>
      <xdr:sp macro="" textlink="">
        <xdr:nvSpPr>
          <xdr:cNvPr id="13" name="Metin kutusu 1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86740" y="827802"/>
            <a:ext cx="557885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İstasyon Tipine Göre Son 12 Aylık Hava Kalitesi İndeksi</a:t>
            </a:r>
          </a:p>
        </xdr:txBody>
      </xdr:sp>
      <xdr:sp macro="" textlink="">
        <xdr:nvSpPr>
          <xdr:cNvPr id="14" name="Metin kutusu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86741" y="1096166"/>
            <a:ext cx="5570581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Son 12 Aylık Hava Kalitesi İndeksi</a:t>
            </a:r>
          </a:p>
        </xdr:txBody>
      </xdr:sp>
      <xdr:sp macro="" textlink="">
        <xdr:nvSpPr>
          <xdr:cNvPr id="15" name="Metin kutusu 1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86741" y="1363271"/>
            <a:ext cx="5570582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 Tiplerine Göre Dönemlik Hava Kalitesi İndeksi Karşılaştırması</a:t>
            </a:r>
          </a:p>
        </xdr:txBody>
      </xdr:sp>
      <xdr:sp macro="" textlink="">
        <xdr:nvSpPr>
          <xdr:cNvPr id="16" name="Metin kutusu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586741" y="1630381"/>
            <a:ext cx="5570582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Dönemlik Hava Kalitesi İndeksi Karşılaştırması</a:t>
            </a:r>
          </a:p>
        </xdr:txBody>
      </xdr:sp>
      <xdr:sp macro="" textlink="">
        <xdr:nvSpPr>
          <xdr:cNvPr id="17" name="Metin kutusu 1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86740" y="1904460"/>
            <a:ext cx="5562313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5 Yıllık Hava Kalitesi İndeksi Karşılaştırması</a:t>
            </a:r>
          </a:p>
        </xdr:txBody>
      </xdr:sp>
    </xdr:grpSp>
    <xdr:clientData/>
  </xdr:twoCellAnchor>
  <xdr:twoCellAnchor>
    <xdr:from>
      <xdr:col>0</xdr:col>
      <xdr:colOff>106680</xdr:colOff>
      <xdr:row>2</xdr:row>
      <xdr:rowOff>83820</xdr:rowOff>
    </xdr:from>
    <xdr:to>
      <xdr:col>9</xdr:col>
      <xdr:colOff>308280</xdr:colOff>
      <xdr:row>3</xdr:row>
      <xdr:rowOff>46260</xdr:rowOff>
    </xdr:to>
    <xdr:sp macro="" textlink="">
      <xdr:nvSpPr>
        <xdr:cNvPr id="25" name="Dikdörtgen: Köşeleri Yuvarlatılmış 9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6680" y="1998345"/>
          <a:ext cx="5668950" cy="24819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HAVA KALİTESİ İSTATİSTİKLERİ</a:t>
          </a:r>
          <a:r>
            <a:rPr lang="tr-TR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(ÇEVRE KORUMA MÜDÜRLÜĞÜ)</a:t>
          </a:r>
          <a:endParaRPr lang="tr-TR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34637</xdr:colOff>
      <xdr:row>2</xdr:row>
      <xdr:rowOff>57151</xdr:rowOff>
    </xdr:from>
    <xdr:to>
      <xdr:col>30</xdr:col>
      <xdr:colOff>537999</xdr:colOff>
      <xdr:row>13</xdr:row>
      <xdr:rowOff>176893</xdr:rowOff>
    </xdr:to>
    <xdr:sp macro="" textlink="">
      <xdr:nvSpPr>
        <xdr:cNvPr id="27" name="Dikdörtgen: Köşeleri Yuvarlatılmış 1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253851" y="2016580"/>
          <a:ext cx="6626577" cy="2310492"/>
        </a:xfrm>
        <a:prstGeom prst="roundRect">
          <a:avLst>
            <a:gd name="adj" fmla="val 0"/>
          </a:avLst>
        </a:prstGeom>
        <a:solidFill>
          <a:srgbClr val="00B0F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121227</xdr:colOff>
      <xdr:row>3</xdr:row>
      <xdr:rowOff>56969</xdr:rowOff>
    </xdr:from>
    <xdr:to>
      <xdr:col>30</xdr:col>
      <xdr:colOff>444552</xdr:colOff>
      <xdr:row>13</xdr:row>
      <xdr:rowOff>96547</xdr:rowOff>
    </xdr:to>
    <xdr:grpSp>
      <xdr:nvGrpSpPr>
        <xdr:cNvPr id="41" name="Grup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12340441" y="2302148"/>
          <a:ext cx="6446540" cy="1944578"/>
          <a:chOff x="594360" y="11584710"/>
          <a:chExt cx="5688000" cy="1866972"/>
        </a:xfrm>
      </xdr:grpSpPr>
      <xdr:sp macro="" textlink="">
        <xdr:nvSpPr>
          <xdr:cNvPr id="42" name="Metin kutusu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94360" y="1158471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Barajları Doluluk Oranları - Ayların İlk Günleri (%) </a:t>
            </a:r>
          </a:p>
        </xdr:txBody>
      </xdr:sp>
      <xdr:sp macro="" textlink="">
        <xdr:nvSpPr>
          <xdr:cNvPr id="43" name="Metin kutusu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594360" y="11855906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Barajları Doluluk Oranları - Günlük (%)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594360" y="12120065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2010-2021 Yılları Arasında İstanbul Su Tüketimi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94360" y="1239126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Geneli Yıllık Verilen Temiz Su Miktarları (m³)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594360" y="1265542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29 Eylül Tarihli Barajlarımızdaki Toplam Su Miktarının Yıllara Göre Karşılaştırılması (Milyon m³)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594360" y="1291958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Barajlarımızda Ölçülen Yağış Miktarları (kg/m²)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594360" y="13199682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Melen ve Yeşilçay Regülatörlerinden Alınan Su Miktarları (m³)</a:t>
            </a:r>
          </a:p>
        </xdr:txBody>
      </xdr:sp>
    </xdr:grpSp>
    <xdr:clientData/>
  </xdr:twoCellAnchor>
  <xdr:twoCellAnchor>
    <xdr:from>
      <xdr:col>20</xdr:col>
      <xdr:colOff>409643</xdr:colOff>
      <xdr:row>2</xdr:row>
      <xdr:rowOff>99037</xdr:rowOff>
    </xdr:from>
    <xdr:to>
      <xdr:col>30</xdr:col>
      <xdr:colOff>366590</xdr:colOff>
      <xdr:row>3</xdr:row>
      <xdr:rowOff>75762</xdr:rowOff>
    </xdr:to>
    <xdr:sp macro="" textlink="">
      <xdr:nvSpPr>
        <xdr:cNvPr id="53" name="Dikdörtgen: Köşeleri Yuvarlatılmış 1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2628857" y="2058466"/>
          <a:ext cx="6080162" cy="262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 İSTATİSTİKLERİ (İSKİ)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123825</xdr:colOff>
      <xdr:row>1</xdr:row>
      <xdr:rowOff>421747</xdr:rowOff>
    </xdr:to>
    <xdr:pic>
      <xdr:nvPicPr>
        <xdr:cNvPr id="68" name="Resim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981575" cy="1317096"/>
        </a:xfrm>
        <a:prstGeom prst="rect">
          <a:avLst/>
        </a:prstGeom>
      </xdr:spPr>
    </xdr:pic>
    <xdr:clientData/>
  </xdr:twoCellAnchor>
  <xdr:twoCellAnchor>
    <xdr:from>
      <xdr:col>31</xdr:col>
      <xdr:colOff>0</xdr:colOff>
      <xdr:row>2</xdr:row>
      <xdr:rowOff>40821</xdr:rowOff>
    </xdr:from>
    <xdr:to>
      <xdr:col>43</xdr:col>
      <xdr:colOff>60614</xdr:colOff>
      <xdr:row>12</xdr:row>
      <xdr:rowOff>71437</xdr:rowOff>
    </xdr:to>
    <xdr:sp macro="" textlink="">
      <xdr:nvSpPr>
        <xdr:cNvPr id="72" name="Dikdörtgen: Köşeleri Yuvarlatılmış 1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8900321" y="2000250"/>
          <a:ext cx="7408472" cy="2030866"/>
        </a:xfrm>
        <a:prstGeom prst="roundRect">
          <a:avLst>
            <a:gd name="adj" fmla="val 0"/>
          </a:avLst>
        </a:prstGeom>
        <a:solidFill>
          <a:schemeClr val="accent5">
            <a:lumMod val="7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85632</xdr:colOff>
      <xdr:row>3</xdr:row>
      <xdr:rowOff>56079</xdr:rowOff>
    </xdr:from>
    <xdr:to>
      <xdr:col>42</xdr:col>
      <xdr:colOff>551223</xdr:colOff>
      <xdr:row>11</xdr:row>
      <xdr:rowOff>181797</xdr:rowOff>
    </xdr:to>
    <xdr:grpSp>
      <xdr:nvGrpSpPr>
        <xdr:cNvPr id="73" name="Grup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>
          <a:off x="18985953" y="2301258"/>
          <a:ext cx="7201127" cy="1649718"/>
          <a:chOff x="579120" y="8611740"/>
          <a:chExt cx="5688000" cy="1583880"/>
        </a:xfrm>
      </xdr:grpSpPr>
      <xdr:sp macro="" textlink="">
        <xdr:nvSpPr>
          <xdr:cNvPr id="75" name="Metin kutusu 7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579120" y="861174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Tüketiminin Dağıtım Bölgesi Bazında Dağılımının Dönemler Arası Karşılaştırılması (MWh - %) </a:t>
            </a:r>
          </a:p>
        </xdr:txBody>
      </xdr:sp>
      <xdr:sp macro="" textlink="">
        <xdr:nvSpPr>
          <xdr:cNvPr id="76" name="Metin kutusu 7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579120" y="8878116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Tüketiminin İstanbul ve Tüketici Türü Bazında Dağılımının Dönemler Arası </a:t>
            </a:r>
          </a:p>
        </xdr:txBody>
      </xdr:sp>
      <xdr:sp macro="" textlink="">
        <xdr:nvSpPr>
          <xdr:cNvPr id="77" name="Metin kutusu 7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579120" y="9144492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 Türlerine Göre İstanbul'un Türkiye'de Aynı Tür İçerisindeki Payı</a:t>
            </a:r>
          </a:p>
        </xdr:txBody>
      </xdr:sp>
      <xdr:sp macro="" textlink="">
        <xdr:nvSpPr>
          <xdr:cNvPr id="78" name="Metin kutusu 7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579120" y="9410868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Tüketiminin Türkiye ve Tüketici Türü Bazında Dağılımının Dönemler Arası </a:t>
            </a:r>
          </a:p>
        </xdr:txBody>
      </xdr:sp>
      <xdr:sp macro="" textlink="">
        <xdr:nvSpPr>
          <xdr:cNvPr id="79" name="Metin kutusu 7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579120" y="9677244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Tüketici Sayısının Dağıtım Bölgesi Bazında Dağılımının Dönemler Arası Karşılaştırılması (Adet - %)</a:t>
            </a:r>
          </a:p>
        </xdr:txBody>
      </xdr:sp>
      <xdr:sp macro="" textlink="">
        <xdr:nvSpPr>
          <xdr:cNvPr id="80" name="Metin kutusu 7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579120" y="994362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Tüketici Sayısının Türkiye Bazında Dağılımının Dönemler Arası Karşılaştırılması (Adet - %)</a:t>
            </a:r>
          </a:p>
        </xdr:txBody>
      </xdr:sp>
    </xdr:grpSp>
    <xdr:clientData/>
  </xdr:twoCellAnchor>
  <xdr:twoCellAnchor>
    <xdr:from>
      <xdr:col>31</xdr:col>
      <xdr:colOff>133207</xdr:colOff>
      <xdr:row>2</xdr:row>
      <xdr:rowOff>55852</xdr:rowOff>
    </xdr:from>
    <xdr:to>
      <xdr:col>42</xdr:col>
      <xdr:colOff>475969</xdr:colOff>
      <xdr:row>3</xdr:row>
      <xdr:rowOff>32577</xdr:rowOff>
    </xdr:to>
    <xdr:sp macro="" textlink="">
      <xdr:nvSpPr>
        <xdr:cNvPr id="74" name="Dikdörtgen: Köşeleri Yuvarlatılmış 1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8897457" y="2008477"/>
          <a:ext cx="7022168" cy="262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ELEKTRİK</a:t>
          </a:r>
          <a:r>
            <a:rPr lang="tr-TR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İSTATİSTİKLERİ (</a:t>
          </a:r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EPDK)</a:t>
          </a:r>
        </a:p>
      </xdr:txBody>
    </xdr:sp>
    <xdr:clientData/>
  </xdr:twoCellAnchor>
  <xdr:twoCellAnchor>
    <xdr:from>
      <xdr:col>10</xdr:col>
      <xdr:colOff>8660</xdr:colOff>
      <xdr:row>2</xdr:row>
      <xdr:rowOff>57149</xdr:rowOff>
    </xdr:from>
    <xdr:to>
      <xdr:col>19</xdr:col>
      <xdr:colOff>588818</xdr:colOff>
      <xdr:row>22</xdr:row>
      <xdr:rowOff>95250</xdr:rowOff>
    </xdr:to>
    <xdr:sp macro="" textlink="">
      <xdr:nvSpPr>
        <xdr:cNvPr id="2" name="Dikdörtgen: Köşeleri Yuvarlatılmış 9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04660" y="2016578"/>
          <a:ext cx="6091051" cy="3943351"/>
        </a:xfrm>
        <a:prstGeom prst="roundRect">
          <a:avLst>
            <a:gd name="adj" fmla="val 0"/>
          </a:avLst>
        </a:prstGeom>
        <a:solidFill>
          <a:schemeClr val="accent6">
            <a:lumMod val="7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86038</xdr:colOff>
      <xdr:row>2</xdr:row>
      <xdr:rowOff>72390</xdr:rowOff>
    </xdr:from>
    <xdr:to>
      <xdr:col>19</xdr:col>
      <xdr:colOff>525497</xdr:colOff>
      <xdr:row>22</xdr:row>
      <xdr:rowOff>14079</xdr:rowOff>
    </xdr:to>
    <xdr:grpSp>
      <xdr:nvGrpSpPr>
        <xdr:cNvPr id="18" name="Grup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182038" y="2031819"/>
          <a:ext cx="5950352" cy="3846939"/>
          <a:chOff x="78377" y="3777615"/>
          <a:chExt cx="6027147" cy="3846939"/>
        </a:xfrm>
      </xdr:grpSpPr>
      <xdr:sp macro="" textlink="">
        <xdr:nvSpPr>
          <xdr:cNvPr id="3" name="Metin kutusu 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3819" y="6795448"/>
            <a:ext cx="6021705" cy="26724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Atık Toplanan Gemi Sayısı</a:t>
            </a:r>
          </a:p>
        </xdr:txBody>
      </xdr:sp>
      <xdr:sp macro="" textlink="">
        <xdr:nvSpPr>
          <xdr:cNvPr id="4" name="Metin kutusu 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3819" y="7084112"/>
            <a:ext cx="6020346" cy="25962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Aylara Göre Gemilerden Toplanan Atık Miktarı (m³)</a:t>
            </a:r>
          </a:p>
        </xdr:txBody>
      </xdr:sp>
      <xdr:sp macro="" textlink="">
        <xdr:nvSpPr>
          <xdr:cNvPr id="5" name="Metin kutusu 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83820" y="7357314"/>
            <a:ext cx="6020344" cy="267240"/>
          </a:xfrm>
          <a:prstGeom prst="roundRect">
            <a:avLst/>
          </a:prstGeom>
          <a:solidFill>
            <a:srgbClr val="8CC15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Gemilerden Toplanan Atık Miktarı - m³ (Kategorik) </a:t>
            </a:r>
          </a:p>
        </xdr:txBody>
      </xdr:sp>
      <xdr:sp macro="" textlink="">
        <xdr:nvSpPr>
          <xdr:cNvPr id="26" name="Dikdörtgen: Köşeleri Yuvarlatılmış 9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06680" y="3777615"/>
            <a:ext cx="5668950" cy="25962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r>
              <a:rPr lang="tr-TR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ÇEVRE</a:t>
            </a:r>
            <a:r>
              <a:rPr lang="tr-TR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YÖNETİMİ ve TEMİZLİK İSTATİSTİKLERİ (</a:t>
            </a:r>
            <a:r>
              <a:rPr lang="tr-TR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İSTAÇ)</a:t>
            </a:r>
          </a:p>
        </xdr:txBody>
      </xdr:sp>
      <xdr:grpSp>
        <xdr:nvGrpSpPr>
          <xdr:cNvPr id="54" name="Grup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GrpSpPr/>
        </xdr:nvGrpSpPr>
        <xdr:grpSpPr>
          <a:xfrm>
            <a:off x="78377" y="4059479"/>
            <a:ext cx="6012180" cy="2724294"/>
            <a:chOff x="83820" y="6258393"/>
            <a:chExt cx="5668950" cy="2724294"/>
          </a:xfrm>
        </xdr:grpSpPr>
        <xdr:sp macro="" textlink="">
          <xdr:nvSpPr>
            <xdr:cNvPr id="55" name="Metin kutusu 54">
              <a:hlinkClick xmlns:r="http://schemas.openxmlformats.org/officeDocument/2006/relationships" r:id="rId28"/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83820" y="6258393"/>
              <a:ext cx="5668950" cy="25962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Aktarma Merkezlerine Gelen Evsel Atık Miktarları (kg)</a:t>
              </a:r>
            </a:p>
          </xdr:txBody>
        </xdr:sp>
        <xdr:sp macro="" textlink="">
          <xdr:nvSpPr>
            <xdr:cNvPr id="56" name="Metin kutusu 55">
              <a:hlinkClick xmlns:r="http://schemas.openxmlformats.org/officeDocument/2006/relationships" r:id="rId29"/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83820" y="6810375"/>
              <a:ext cx="5668950" cy="278067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Aktarma Merkezlerine Gelen Evsel Atık Miktarları (Sefer Sayısı)</a:t>
              </a:r>
            </a:p>
          </xdr:txBody>
        </xdr:sp>
        <xdr:sp macro="" textlink="">
          <xdr:nvSpPr>
            <xdr:cNvPr id="57" name="Metin kutusu 56">
              <a:hlinkClick xmlns:r="http://schemas.openxmlformats.org/officeDocument/2006/relationships" r:id="rId30"/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83820" y="7106824"/>
              <a:ext cx="5668950" cy="227426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Tesislere Gelen Tıbbi Atık Miktarları ve Uygulanan İşlemler (kg Cinsinden)</a:t>
              </a:r>
            </a:p>
          </xdr:txBody>
        </xdr:sp>
        <xdr:sp macro="" textlink="">
          <xdr:nvSpPr>
            <xdr:cNvPr id="58" name="Metin kutusu 57">
              <a:hlinkClick xmlns:r="http://schemas.openxmlformats.org/officeDocument/2006/relationships" r:id="rId31"/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83820" y="7352986"/>
              <a:ext cx="5668950" cy="249325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Yıllık Bazda Çöp Gazından Enerji Üretimi</a:t>
              </a:r>
            </a:p>
          </xdr:txBody>
        </xdr:sp>
        <xdr:sp macro="" textlink="">
          <xdr:nvSpPr>
            <xdr:cNvPr id="59" name="Metin kutusu 58">
              <a:hlinkClick xmlns:r="http://schemas.openxmlformats.org/officeDocument/2006/relationships" r:id="rId32"/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83820" y="7622824"/>
              <a:ext cx="5668950" cy="25962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Aylık Bazda Çöp Gazından Enerji Üretimi</a:t>
              </a:r>
            </a:p>
          </xdr:txBody>
        </xdr:sp>
        <xdr:sp macro="" textlink="">
          <xdr:nvSpPr>
            <xdr:cNvPr id="60" name="Metin kutusu 59">
              <a:hlinkClick xmlns:r="http://schemas.openxmlformats.org/officeDocument/2006/relationships" r:id="rId33"/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83820" y="7892662"/>
              <a:ext cx="5668950" cy="26724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Yıllara Göre Hafriyat Atık Tonajları ve Sefer Sayıları</a:t>
              </a:r>
            </a:p>
          </xdr:txBody>
        </xdr:sp>
        <xdr:sp macro="" textlink="">
          <xdr:nvSpPr>
            <xdr:cNvPr id="61" name="Metin kutusu 60">
              <a:hlinkClick xmlns:r="http://schemas.openxmlformats.org/officeDocument/2006/relationships" r:id="rId34"/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83820" y="8170120"/>
              <a:ext cx="5668950" cy="25962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Aylara Göre Hafriyat Atık Tonajları </a:t>
              </a:r>
            </a:p>
          </xdr:txBody>
        </xdr:sp>
        <xdr:sp macro="" textlink="">
          <xdr:nvSpPr>
            <xdr:cNvPr id="65" name="Metin kutusu 64">
              <a:hlinkClick xmlns:r="http://schemas.openxmlformats.org/officeDocument/2006/relationships" r:id="rId35"/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>
              <a:off x="83820" y="8453228"/>
              <a:ext cx="5668950" cy="25962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Deniz Yüzeyi Temizlik Atık Verileri (m³ cinsinden) </a:t>
              </a:r>
            </a:p>
          </xdr:txBody>
        </xdr:sp>
        <xdr:sp macro="" textlink="">
          <xdr:nvSpPr>
            <xdr:cNvPr id="66" name="Metin kutusu 65">
              <a:hlinkClick xmlns:r="http://schemas.openxmlformats.org/officeDocument/2006/relationships" r:id="rId36"/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/>
          </xdr:nvSpPr>
          <xdr:spPr>
            <a:xfrm>
              <a:off x="83820" y="8723067"/>
              <a:ext cx="5668950" cy="25962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Deniz Yüzeyi Temizlik Atık Verileri (kg Cinsinden) </a:t>
              </a:r>
            </a:p>
          </xdr:txBody>
        </xdr:sp>
        <xdr:sp macro="" textlink="">
          <xdr:nvSpPr>
            <xdr:cNvPr id="67" name="Metin kutusu 66">
              <a:hlinkClick xmlns:r="http://schemas.openxmlformats.org/officeDocument/2006/relationships" r:id="rId37"/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 txBox="1"/>
          </xdr:nvSpPr>
          <xdr:spPr>
            <a:xfrm>
              <a:off x="83820" y="6528231"/>
              <a:ext cx="5668950" cy="267241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Evsel Atık Üretimi Dönemsel ve Aylık Ortalama Karşılaştırması (kg)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180976"/>
          <a:ext cx="1143000" cy="3048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190499</xdr:rowOff>
    </xdr:from>
    <xdr:to>
      <xdr:col>0</xdr:col>
      <xdr:colOff>1543049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524" y="190499"/>
          <a:ext cx="1533525" cy="304801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9525" y="180975"/>
          <a:ext cx="1028700" cy="3524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2380</xdr:rowOff>
    </xdr:from>
    <xdr:to>
      <xdr:col>2</xdr:col>
      <xdr:colOff>-1</xdr:colOff>
      <xdr:row>2</xdr:row>
      <xdr:rowOff>4762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180974"/>
          <a:ext cx="2976562" cy="311944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0" y="190500"/>
          <a:ext cx="1733550" cy="3905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1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" y="180975"/>
          <a:ext cx="1028700" cy="3238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0" y="180975"/>
          <a:ext cx="981075" cy="3238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0" y="180976"/>
          <a:ext cx="923925" cy="3429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9525" y="180975"/>
          <a:ext cx="962025" cy="3524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400049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0" y="180975"/>
          <a:ext cx="1619250" cy="40004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190499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0975"/>
          <a:ext cx="1714500" cy="38099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0" y="178595"/>
          <a:ext cx="1214438" cy="428624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416717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0" y="178594"/>
          <a:ext cx="3476625" cy="416717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0" y="180975"/>
          <a:ext cx="1543050" cy="3524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0" y="180975"/>
          <a:ext cx="981075" cy="352426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1276349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0" y="180975"/>
          <a:ext cx="1276349" cy="2952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0" y="180976"/>
          <a:ext cx="1276350" cy="2857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0" y="180975"/>
          <a:ext cx="1276350" cy="3048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0" y="190500"/>
          <a:ext cx="1428750" cy="3714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190500"/>
          <a:ext cx="1428750" cy="3619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0" y="190500"/>
          <a:ext cx="1428750" cy="3619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</xdr:col>
      <xdr:colOff>0</xdr:colOff>
      <xdr:row>2</xdr:row>
      <xdr:rowOff>190499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" y="180975"/>
          <a:ext cx="2209800" cy="38099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0" y="190500"/>
          <a:ext cx="1428750" cy="3619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1" y="190500"/>
          <a:ext cx="1419224" cy="333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1" y="190500"/>
          <a:ext cx="1419224" cy="333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180975"/>
          <a:ext cx="1571625" cy="381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</xdr:rowOff>
    </xdr:from>
    <xdr:to>
      <xdr:col>2</xdr:col>
      <xdr:colOff>0</xdr:colOff>
      <xdr:row>3</xdr:row>
      <xdr:rowOff>1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6" y="180976"/>
          <a:ext cx="2314574" cy="381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2</xdr:col>
      <xdr:colOff>0</xdr:colOff>
      <xdr:row>3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180976"/>
          <a:ext cx="2409825" cy="381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61925"/>
          <a:ext cx="1981200" cy="2857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526" y="180975"/>
          <a:ext cx="1952624" cy="333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180975"/>
          <a:ext cx="1933575" cy="3143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showRuler="0" zoomScale="70" zoomScaleNormal="70" workbookViewId="0"/>
  </sheetViews>
  <sheetFormatPr defaultRowHeight="15" x14ac:dyDescent="0.25"/>
  <cols>
    <col min="1" max="1" width="8.85546875" customWidth="1"/>
    <col min="5" max="6" width="9.140625" customWidth="1"/>
    <col min="8" max="10" width="9.140625" customWidth="1"/>
    <col min="31" max="31" width="8.42578125" customWidth="1"/>
  </cols>
  <sheetData>
    <row r="1" spans="1:12" ht="70.5" customHeight="1" x14ac:dyDescent="0.55000000000000004">
      <c r="B1" s="21"/>
    </row>
    <row r="2" spans="1:12" ht="83.25" customHeight="1" x14ac:dyDescent="0.55000000000000004">
      <c r="A2" s="22" t="s">
        <v>269</v>
      </c>
      <c r="B2" s="21"/>
    </row>
    <row r="3" spans="1:12" ht="22.9" customHeight="1" x14ac:dyDescent="0.55000000000000004">
      <c r="A3" s="21"/>
      <c r="B3" s="21"/>
    </row>
    <row r="15" spans="1:12" x14ac:dyDescent="0.25">
      <c r="L15" s="2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5"/>
  <sheetViews>
    <sheetView zoomScaleNormal="100" workbookViewId="0">
      <selection activeCell="B2" sqref="B2:G2"/>
    </sheetView>
  </sheetViews>
  <sheetFormatPr defaultRowHeight="14.25" x14ac:dyDescent="0.2"/>
  <cols>
    <col min="1" max="1" width="17.140625" style="107" customWidth="1"/>
    <col min="2" max="2" width="22.42578125" style="107" customWidth="1"/>
    <col min="3" max="3" width="19" style="107" customWidth="1"/>
    <col min="4" max="7" width="19.5703125" style="107" customWidth="1"/>
    <col min="8" max="16384" width="9.140625" style="107"/>
  </cols>
  <sheetData>
    <row r="2" spans="1:7" ht="24" customHeight="1" x14ac:dyDescent="0.2">
      <c r="A2" s="108"/>
      <c r="B2" s="326" t="s">
        <v>191</v>
      </c>
      <c r="C2" s="327"/>
      <c r="D2" s="327"/>
      <c r="E2" s="327"/>
      <c r="F2" s="327"/>
      <c r="G2" s="327"/>
    </row>
    <row r="3" spans="1:7" ht="60" x14ac:dyDescent="0.2">
      <c r="A3" s="210" t="s">
        <v>4</v>
      </c>
      <c r="B3" s="132" t="s">
        <v>24</v>
      </c>
      <c r="C3" s="218" t="s">
        <v>23</v>
      </c>
      <c r="D3" s="132" t="s">
        <v>25</v>
      </c>
      <c r="E3" s="218" t="s">
        <v>26</v>
      </c>
      <c r="F3" s="132" t="s">
        <v>27</v>
      </c>
      <c r="G3" s="132" t="s">
        <v>28</v>
      </c>
    </row>
    <row r="4" spans="1:7" ht="15" x14ac:dyDescent="0.2">
      <c r="A4" s="211"/>
      <c r="B4" s="216"/>
      <c r="C4" s="216"/>
      <c r="D4" s="216"/>
      <c r="E4" s="216"/>
      <c r="F4" s="216"/>
      <c r="G4" s="216"/>
    </row>
    <row r="5" spans="1:7" ht="15" x14ac:dyDescent="0.25">
      <c r="A5" s="217"/>
      <c r="B5" s="341" t="s">
        <v>224</v>
      </c>
      <c r="C5" s="341"/>
      <c r="D5" s="341"/>
      <c r="E5" s="341"/>
      <c r="F5" s="341"/>
      <c r="G5" s="341"/>
    </row>
    <row r="6" spans="1:7" ht="15" x14ac:dyDescent="0.25">
      <c r="A6" s="179" t="s">
        <v>7</v>
      </c>
      <c r="B6" s="134">
        <v>1020</v>
      </c>
      <c r="C6" s="219">
        <v>2050700</v>
      </c>
      <c r="D6" s="134">
        <v>305</v>
      </c>
      <c r="E6" s="219">
        <v>512750</v>
      </c>
      <c r="F6" s="134">
        <v>1325</v>
      </c>
      <c r="G6" s="134">
        <v>2563450</v>
      </c>
    </row>
    <row r="7" spans="1:7" ht="15" x14ac:dyDescent="0.25">
      <c r="A7" s="179" t="s">
        <v>8</v>
      </c>
      <c r="B7" s="134">
        <v>915</v>
      </c>
      <c r="C7" s="220">
        <v>1825300</v>
      </c>
      <c r="D7" s="134">
        <v>276</v>
      </c>
      <c r="E7" s="220">
        <v>461100</v>
      </c>
      <c r="F7" s="134">
        <v>1191</v>
      </c>
      <c r="G7" s="134">
        <v>2286400</v>
      </c>
    </row>
    <row r="8" spans="1:7" ht="15" x14ac:dyDescent="0.25">
      <c r="A8" s="179" t="s">
        <v>9</v>
      </c>
      <c r="B8" s="134">
        <v>964</v>
      </c>
      <c r="C8" s="220">
        <v>1933550</v>
      </c>
      <c r="D8" s="134">
        <v>272</v>
      </c>
      <c r="E8" s="220">
        <v>479350</v>
      </c>
      <c r="F8" s="134">
        <v>1236</v>
      </c>
      <c r="G8" s="134">
        <v>2412900</v>
      </c>
    </row>
    <row r="9" spans="1:7" ht="15" x14ac:dyDescent="0.25">
      <c r="A9" s="179" t="s">
        <v>10</v>
      </c>
      <c r="B9" s="134">
        <v>996</v>
      </c>
      <c r="C9" s="220">
        <v>1977150</v>
      </c>
      <c r="D9" s="134">
        <v>230</v>
      </c>
      <c r="E9" s="220">
        <v>410650</v>
      </c>
      <c r="F9" s="134">
        <v>1226</v>
      </c>
      <c r="G9" s="134">
        <v>2387800</v>
      </c>
    </row>
    <row r="10" spans="1:7" ht="15" x14ac:dyDescent="0.25">
      <c r="A10" s="179" t="s">
        <v>11</v>
      </c>
      <c r="B10" s="134">
        <v>965</v>
      </c>
      <c r="C10" s="220">
        <v>1901350</v>
      </c>
      <c r="D10" s="134">
        <v>279</v>
      </c>
      <c r="E10" s="220">
        <v>477650</v>
      </c>
      <c r="F10" s="134">
        <v>1244</v>
      </c>
      <c r="G10" s="134">
        <v>2379000</v>
      </c>
    </row>
    <row r="11" spans="1:7" ht="15" x14ac:dyDescent="0.25">
      <c r="A11" s="179" t="s">
        <v>12</v>
      </c>
      <c r="B11" s="134">
        <v>702</v>
      </c>
      <c r="C11" s="220">
        <v>1390550</v>
      </c>
      <c r="D11" s="134">
        <v>291</v>
      </c>
      <c r="E11" s="220">
        <v>508200</v>
      </c>
      <c r="F11" s="134">
        <v>993</v>
      </c>
      <c r="G11" s="134">
        <v>1898750</v>
      </c>
    </row>
    <row r="12" spans="1:7" ht="15" x14ac:dyDescent="0.25">
      <c r="A12" s="179" t="s">
        <v>13</v>
      </c>
      <c r="B12" s="134">
        <v>978</v>
      </c>
      <c r="C12" s="220">
        <v>1883500</v>
      </c>
      <c r="D12" s="134">
        <v>238</v>
      </c>
      <c r="E12" s="220">
        <v>398850</v>
      </c>
      <c r="F12" s="134">
        <v>1216</v>
      </c>
      <c r="G12" s="134">
        <v>2282350</v>
      </c>
    </row>
    <row r="13" spans="1:7" ht="15" x14ac:dyDescent="0.25">
      <c r="A13" s="179" t="s">
        <v>14</v>
      </c>
      <c r="B13" s="134">
        <v>1047</v>
      </c>
      <c r="C13" s="220">
        <v>1987600</v>
      </c>
      <c r="D13" s="134">
        <v>0</v>
      </c>
      <c r="E13" s="220">
        <v>0</v>
      </c>
      <c r="F13" s="134">
        <v>1047</v>
      </c>
      <c r="G13" s="134">
        <v>1987600</v>
      </c>
    </row>
    <row r="14" spans="1:7" ht="15" x14ac:dyDescent="0.25">
      <c r="A14" s="179" t="s">
        <v>15</v>
      </c>
      <c r="B14" s="134">
        <v>1151</v>
      </c>
      <c r="C14" s="220">
        <v>2151900</v>
      </c>
      <c r="D14" s="134">
        <v>0</v>
      </c>
      <c r="E14" s="220">
        <v>0</v>
      </c>
      <c r="F14" s="134">
        <v>1151</v>
      </c>
      <c r="G14" s="134">
        <v>2151900</v>
      </c>
    </row>
    <row r="15" spans="1:7" ht="15" x14ac:dyDescent="0.25">
      <c r="A15" s="179" t="s">
        <v>16</v>
      </c>
      <c r="B15" s="134">
        <v>1278</v>
      </c>
      <c r="C15" s="220">
        <v>2438350</v>
      </c>
      <c r="D15" s="134">
        <v>0</v>
      </c>
      <c r="E15" s="220">
        <v>0</v>
      </c>
      <c r="F15" s="134">
        <v>1278</v>
      </c>
      <c r="G15" s="134">
        <v>2438350</v>
      </c>
    </row>
    <row r="16" spans="1:7" ht="15" x14ac:dyDescent="0.25">
      <c r="A16" s="179" t="s">
        <v>17</v>
      </c>
      <c r="B16" s="134">
        <v>1225</v>
      </c>
      <c r="C16" s="220">
        <v>2380700</v>
      </c>
      <c r="D16" s="134">
        <v>0</v>
      </c>
      <c r="E16" s="220">
        <v>0</v>
      </c>
      <c r="F16" s="134">
        <v>1225</v>
      </c>
      <c r="G16" s="134">
        <v>2380700</v>
      </c>
    </row>
    <row r="17" spans="1:7" ht="15" x14ac:dyDescent="0.25">
      <c r="A17" s="179" t="s">
        <v>18</v>
      </c>
      <c r="B17" s="135">
        <v>1033</v>
      </c>
      <c r="C17" s="221">
        <v>2108950</v>
      </c>
      <c r="D17" s="135">
        <v>295</v>
      </c>
      <c r="E17" s="221">
        <v>492650</v>
      </c>
      <c r="F17" s="135">
        <v>1328</v>
      </c>
      <c r="G17" s="135">
        <v>2601600</v>
      </c>
    </row>
    <row r="18" spans="1:7" ht="15" x14ac:dyDescent="0.25">
      <c r="A18" s="214" t="s">
        <v>1</v>
      </c>
      <c r="B18" s="136">
        <v>12274</v>
      </c>
      <c r="C18" s="222">
        <v>24029600</v>
      </c>
      <c r="D18" s="136">
        <v>2186</v>
      </c>
      <c r="E18" s="222">
        <v>3741200</v>
      </c>
      <c r="F18" s="136">
        <v>14460</v>
      </c>
      <c r="G18" s="136">
        <v>27770800</v>
      </c>
    </row>
    <row r="19" spans="1:7" ht="15" x14ac:dyDescent="0.25">
      <c r="A19" s="214" t="s">
        <v>226</v>
      </c>
      <c r="B19" s="215">
        <v>1022.8333333333334</v>
      </c>
      <c r="C19" s="223">
        <v>2002466.6666666667</v>
      </c>
      <c r="D19" s="215">
        <v>273.25</v>
      </c>
      <c r="E19" s="223">
        <v>467650</v>
      </c>
      <c r="F19" s="215">
        <v>1205</v>
      </c>
      <c r="G19" s="215">
        <v>2314233.3333333335</v>
      </c>
    </row>
    <row r="20" spans="1:7" ht="15" x14ac:dyDescent="0.25">
      <c r="A20" s="213"/>
      <c r="B20" s="136"/>
      <c r="C20" s="136"/>
      <c r="D20" s="136"/>
      <c r="E20" s="136"/>
      <c r="F20" s="136"/>
      <c r="G20" s="136"/>
    </row>
    <row r="21" spans="1:7" ht="15" x14ac:dyDescent="0.25">
      <c r="A21" s="217"/>
      <c r="B21" s="341" t="s">
        <v>208</v>
      </c>
      <c r="C21" s="341"/>
      <c r="D21" s="341"/>
      <c r="E21" s="341"/>
      <c r="F21" s="341"/>
      <c r="G21" s="341"/>
    </row>
    <row r="22" spans="1:7" ht="15" x14ac:dyDescent="0.25">
      <c r="A22" s="179" t="s">
        <v>7</v>
      </c>
      <c r="B22" s="134">
        <v>1035</v>
      </c>
      <c r="C22" s="219">
        <v>2099000</v>
      </c>
      <c r="D22" s="134">
        <v>356</v>
      </c>
      <c r="E22" s="219">
        <v>599550</v>
      </c>
      <c r="F22" s="134">
        <v>1391</v>
      </c>
      <c r="G22" s="134">
        <v>2698550</v>
      </c>
    </row>
    <row r="23" spans="1:7" ht="15" x14ac:dyDescent="0.25">
      <c r="A23" s="179" t="s">
        <v>8</v>
      </c>
      <c r="B23" s="134">
        <v>1009</v>
      </c>
      <c r="C23" s="220">
        <v>1996000</v>
      </c>
      <c r="D23" s="134">
        <v>266</v>
      </c>
      <c r="E23" s="220">
        <v>462050</v>
      </c>
      <c r="F23" s="134">
        <v>1275</v>
      </c>
      <c r="G23" s="134">
        <v>2458050</v>
      </c>
    </row>
    <row r="24" spans="1:7" ht="15" x14ac:dyDescent="0.25">
      <c r="A24" s="179" t="s">
        <v>9</v>
      </c>
      <c r="B24" s="134">
        <v>1071</v>
      </c>
      <c r="C24" s="220">
        <v>1924550</v>
      </c>
      <c r="D24" s="134">
        <v>375</v>
      </c>
      <c r="E24" s="220">
        <v>538650</v>
      </c>
      <c r="F24" s="134">
        <v>1446</v>
      </c>
      <c r="G24" s="134">
        <v>2463200</v>
      </c>
    </row>
    <row r="25" spans="1:7" ht="15" x14ac:dyDescent="0.25">
      <c r="A25" s="179" t="s">
        <v>10</v>
      </c>
      <c r="B25" s="134">
        <v>1147</v>
      </c>
      <c r="C25" s="220">
        <v>1797000</v>
      </c>
      <c r="D25" s="134">
        <v>386</v>
      </c>
      <c r="E25" s="220">
        <v>533150</v>
      </c>
      <c r="F25" s="134">
        <v>1533</v>
      </c>
      <c r="G25" s="134">
        <v>2330150</v>
      </c>
    </row>
    <row r="26" spans="1:7" ht="15" x14ac:dyDescent="0.25">
      <c r="A26" s="179" t="s">
        <v>11</v>
      </c>
      <c r="B26" s="133">
        <v>65</v>
      </c>
      <c r="C26" s="220">
        <v>105150</v>
      </c>
      <c r="D26" s="133">
        <v>35</v>
      </c>
      <c r="E26" s="220">
        <v>52700</v>
      </c>
      <c r="F26" s="133">
        <v>100</v>
      </c>
      <c r="G26" s="133">
        <v>157850</v>
      </c>
    </row>
    <row r="27" spans="1:7" ht="15" x14ac:dyDescent="0.25">
      <c r="A27" s="179" t="s">
        <v>12</v>
      </c>
      <c r="B27" s="133"/>
      <c r="C27" s="220">
        <v>2262900</v>
      </c>
      <c r="D27" s="133"/>
      <c r="E27" s="220">
        <v>0</v>
      </c>
      <c r="F27" s="133"/>
      <c r="G27" s="133">
        <v>2262900</v>
      </c>
    </row>
    <row r="28" spans="1:7" ht="15" x14ac:dyDescent="0.25">
      <c r="A28" s="179" t="s">
        <v>13</v>
      </c>
      <c r="B28" s="133"/>
      <c r="C28" s="220">
        <v>2233000</v>
      </c>
      <c r="D28" s="133"/>
      <c r="E28" s="220">
        <v>72900</v>
      </c>
      <c r="F28" s="133"/>
      <c r="G28" s="133">
        <v>2305900</v>
      </c>
    </row>
    <row r="29" spans="1:7" ht="15" x14ac:dyDescent="0.25">
      <c r="A29" s="179" t="s">
        <v>14</v>
      </c>
      <c r="B29" s="184"/>
      <c r="C29" s="220">
        <v>1794100</v>
      </c>
      <c r="D29" s="133"/>
      <c r="E29" s="220">
        <v>498400</v>
      </c>
      <c r="F29" s="133"/>
      <c r="G29" s="133">
        <v>2292500</v>
      </c>
    </row>
    <row r="30" spans="1:7" ht="15" x14ac:dyDescent="0.25">
      <c r="A30" s="179" t="s">
        <v>15</v>
      </c>
      <c r="B30" s="133"/>
      <c r="C30" s="220">
        <v>2137750</v>
      </c>
      <c r="D30" s="133"/>
      <c r="E30" s="220">
        <v>461650</v>
      </c>
      <c r="F30" s="133"/>
      <c r="G30" s="133">
        <v>2599400</v>
      </c>
    </row>
    <row r="31" spans="1:7" ht="15" x14ac:dyDescent="0.25">
      <c r="A31" s="179" t="s">
        <v>16</v>
      </c>
      <c r="B31" s="184"/>
      <c r="C31" s="220">
        <v>2259450</v>
      </c>
      <c r="D31" s="133"/>
      <c r="E31" s="220">
        <v>503250</v>
      </c>
      <c r="F31" s="133"/>
      <c r="G31" s="133">
        <v>2762700</v>
      </c>
    </row>
    <row r="32" spans="1:7" ht="15" x14ac:dyDescent="0.25">
      <c r="A32" s="179" t="s">
        <v>17</v>
      </c>
      <c r="B32" s="184"/>
      <c r="C32" s="220">
        <v>2698050</v>
      </c>
      <c r="D32" s="133"/>
      <c r="E32" s="220">
        <v>567200</v>
      </c>
      <c r="F32" s="133"/>
      <c r="G32" s="133">
        <v>3265250</v>
      </c>
    </row>
    <row r="33" spans="1:9" ht="15" x14ac:dyDescent="0.25">
      <c r="A33" s="179" t="s">
        <v>18</v>
      </c>
      <c r="B33" s="186"/>
      <c r="C33" s="221">
        <v>2698050</v>
      </c>
      <c r="D33" s="135"/>
      <c r="E33" s="221">
        <v>567200</v>
      </c>
      <c r="F33" s="135"/>
      <c r="G33" s="135">
        <v>3265250</v>
      </c>
    </row>
    <row r="34" spans="1:9" ht="15" x14ac:dyDescent="0.25">
      <c r="A34" s="214" t="s">
        <v>1</v>
      </c>
      <c r="B34" s="136"/>
      <c r="C34" s="222">
        <v>24005000</v>
      </c>
      <c r="D34" s="136"/>
      <c r="E34" s="222">
        <v>4856700</v>
      </c>
      <c r="F34" s="136"/>
      <c r="G34" s="136">
        <v>28861700</v>
      </c>
    </row>
    <row r="35" spans="1:9" ht="15" x14ac:dyDescent="0.25">
      <c r="A35" s="214" t="s">
        <v>226</v>
      </c>
      <c r="B35" s="215"/>
      <c r="C35" s="223">
        <f>C34/12</f>
        <v>2000416.6666666667</v>
      </c>
      <c r="D35" s="215"/>
      <c r="E35" s="223">
        <f>E34/12</f>
        <v>404725</v>
      </c>
      <c r="F35" s="215"/>
      <c r="G35" s="215">
        <f>G34/12</f>
        <v>2405141.6666666665</v>
      </c>
    </row>
    <row r="36" spans="1:9" x14ac:dyDescent="0.2">
      <c r="A36" s="131"/>
    </row>
    <row r="37" spans="1:9" ht="15" x14ac:dyDescent="0.25">
      <c r="A37" s="217"/>
      <c r="B37" s="341" t="s">
        <v>225</v>
      </c>
      <c r="C37" s="341"/>
      <c r="D37" s="341"/>
      <c r="E37" s="341"/>
      <c r="F37" s="341"/>
      <c r="G37" s="341"/>
    </row>
    <row r="38" spans="1:9" ht="15" x14ac:dyDescent="0.25">
      <c r="A38" s="179" t="s">
        <v>7</v>
      </c>
      <c r="B38" s="134"/>
      <c r="C38" s="219">
        <v>2132450</v>
      </c>
      <c r="D38" s="134"/>
      <c r="E38" s="219">
        <v>524400</v>
      </c>
      <c r="F38" s="134"/>
      <c r="G38" s="134">
        <v>2656850</v>
      </c>
    </row>
    <row r="39" spans="1:9" ht="15" x14ac:dyDescent="0.25">
      <c r="A39" s="179" t="s">
        <v>8</v>
      </c>
      <c r="B39" s="134"/>
      <c r="C39" s="220">
        <v>2031400</v>
      </c>
      <c r="D39" s="134"/>
      <c r="E39" s="220">
        <v>463050</v>
      </c>
      <c r="F39" s="134"/>
      <c r="G39" s="134">
        <v>2494450</v>
      </c>
      <c r="H39" s="85"/>
      <c r="I39" s="85"/>
    </row>
    <row r="40" spans="1:9" ht="15" x14ac:dyDescent="0.25">
      <c r="A40" s="179" t="s">
        <v>9</v>
      </c>
      <c r="B40" s="134"/>
      <c r="C40" s="220">
        <v>2648150</v>
      </c>
      <c r="D40" s="134"/>
      <c r="E40" s="220">
        <v>407150</v>
      </c>
      <c r="F40" s="134"/>
      <c r="G40" s="134">
        <v>3055300</v>
      </c>
      <c r="H40" s="85"/>
      <c r="I40" s="85"/>
    </row>
    <row r="41" spans="1:9" ht="15" x14ac:dyDescent="0.25">
      <c r="A41" s="179" t="s">
        <v>10</v>
      </c>
      <c r="B41" s="134"/>
      <c r="C41" s="220">
        <v>2781250</v>
      </c>
      <c r="D41" s="134"/>
      <c r="E41" s="220">
        <v>567350</v>
      </c>
      <c r="F41" s="134"/>
      <c r="G41" s="134">
        <v>3348600</v>
      </c>
      <c r="H41" s="85"/>
      <c r="I41" s="85"/>
    </row>
    <row r="42" spans="1:9" ht="15" x14ac:dyDescent="0.25">
      <c r="A42" s="179" t="s">
        <v>11</v>
      </c>
      <c r="B42" s="133"/>
      <c r="C42" s="220"/>
      <c r="D42" s="133"/>
      <c r="E42" s="220"/>
      <c r="F42" s="133"/>
      <c r="G42" s="133"/>
      <c r="H42" s="85"/>
      <c r="I42" s="85"/>
    </row>
    <row r="43" spans="1:9" ht="15" x14ac:dyDescent="0.25">
      <c r="A43" s="179" t="s">
        <v>12</v>
      </c>
      <c r="B43" s="133"/>
      <c r="C43" s="220">
        <v>2296850</v>
      </c>
      <c r="D43" s="133"/>
      <c r="E43" s="220">
        <v>513800</v>
      </c>
      <c r="F43" s="133"/>
      <c r="G43" s="133">
        <v>2810650</v>
      </c>
      <c r="H43" s="85"/>
      <c r="I43" s="85"/>
    </row>
    <row r="44" spans="1:9" ht="15" x14ac:dyDescent="0.25">
      <c r="A44" s="179" t="s">
        <v>13</v>
      </c>
      <c r="B44" s="133"/>
      <c r="C44" s="220"/>
      <c r="D44" s="133"/>
      <c r="E44" s="220"/>
      <c r="F44" s="133"/>
      <c r="G44" s="133"/>
      <c r="H44" s="85"/>
      <c r="I44" s="85"/>
    </row>
    <row r="45" spans="1:9" ht="15" x14ac:dyDescent="0.25">
      <c r="A45" s="179" t="s">
        <v>14</v>
      </c>
      <c r="B45" s="184"/>
      <c r="C45" s="220">
        <v>2362500</v>
      </c>
      <c r="D45" s="133"/>
      <c r="E45" s="220">
        <v>422600</v>
      </c>
      <c r="F45" s="133"/>
      <c r="G45" s="133">
        <v>2785100</v>
      </c>
      <c r="H45" s="85"/>
      <c r="I45" s="85"/>
    </row>
    <row r="46" spans="1:9" ht="15" x14ac:dyDescent="0.25">
      <c r="A46" s="179" t="s">
        <v>15</v>
      </c>
      <c r="B46" s="133"/>
      <c r="C46" s="220"/>
      <c r="D46" s="133"/>
      <c r="E46" s="220"/>
      <c r="F46" s="133"/>
      <c r="G46" s="133"/>
    </row>
    <row r="47" spans="1:9" ht="15" x14ac:dyDescent="0.25">
      <c r="A47" s="179" t="s">
        <v>16</v>
      </c>
      <c r="B47" s="184"/>
      <c r="C47" s="220"/>
      <c r="D47" s="133"/>
      <c r="E47" s="220"/>
      <c r="F47" s="133"/>
      <c r="G47" s="133"/>
    </row>
    <row r="48" spans="1:9" ht="15" x14ac:dyDescent="0.25">
      <c r="A48" s="179" t="s">
        <v>17</v>
      </c>
      <c r="B48" s="184"/>
      <c r="C48" s="220"/>
      <c r="D48" s="133"/>
      <c r="E48" s="220"/>
      <c r="F48" s="133"/>
      <c r="G48" s="133"/>
    </row>
    <row r="49" spans="1:7" ht="15" x14ac:dyDescent="0.25">
      <c r="A49" s="179" t="s">
        <v>18</v>
      </c>
      <c r="B49" s="186"/>
      <c r="C49" s="221"/>
      <c r="D49" s="135"/>
      <c r="E49" s="221"/>
      <c r="F49" s="135"/>
      <c r="G49" s="135"/>
    </row>
    <row r="50" spans="1:7" ht="15" x14ac:dyDescent="0.25">
      <c r="A50" s="214" t="s">
        <v>1</v>
      </c>
      <c r="B50" s="136"/>
      <c r="C50" s="222">
        <f>C38+C39+C40+C41</f>
        <v>9593250</v>
      </c>
      <c r="D50" s="136"/>
      <c r="E50" s="222">
        <f>E38+E39+E40+E41</f>
        <v>1961950</v>
      </c>
      <c r="F50" s="136"/>
      <c r="G50" s="136">
        <f>G38+G39+G40+G41</f>
        <v>11555200</v>
      </c>
    </row>
    <row r="51" spans="1:7" ht="15" x14ac:dyDescent="0.25">
      <c r="A51" s="214" t="s">
        <v>226</v>
      </c>
      <c r="B51" s="215"/>
      <c r="C51" s="223">
        <f>C50/4</f>
        <v>2398312.5</v>
      </c>
      <c r="D51" s="215"/>
      <c r="E51" s="223">
        <f>E50/4</f>
        <v>490487.5</v>
      </c>
      <c r="F51" s="215"/>
      <c r="G51" s="215">
        <f>G50/4</f>
        <v>2888800</v>
      </c>
    </row>
    <row r="54" spans="1:7" x14ac:dyDescent="0.2">
      <c r="A54" s="87" t="s">
        <v>242</v>
      </c>
    </row>
    <row r="55" spans="1:7" x14ac:dyDescent="0.2">
      <c r="A55" s="131" t="s">
        <v>244</v>
      </c>
    </row>
  </sheetData>
  <mergeCells count="4">
    <mergeCell ref="B2:G2"/>
    <mergeCell ref="B21:G21"/>
    <mergeCell ref="B37:G37"/>
    <mergeCell ref="B5:G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20"/>
  <sheetViews>
    <sheetView zoomScaleNormal="100" workbookViewId="0"/>
  </sheetViews>
  <sheetFormatPr defaultRowHeight="15" x14ac:dyDescent="0.25"/>
  <cols>
    <col min="1" max="1" width="25.85546875" style="5" customWidth="1"/>
    <col min="2" max="2" width="49.28515625" style="5" customWidth="1"/>
    <col min="3" max="16384" width="9.140625" style="5"/>
  </cols>
  <sheetData>
    <row r="2" spans="1:5" ht="24" customHeight="1" x14ac:dyDescent="0.25">
      <c r="A2" s="108"/>
      <c r="B2" s="185" t="s">
        <v>29</v>
      </c>
    </row>
    <row r="3" spans="1:5" ht="45" x14ac:dyDescent="0.25">
      <c r="A3" s="62" t="s">
        <v>2</v>
      </c>
      <c r="B3" s="61" t="s">
        <v>3</v>
      </c>
    </row>
    <row r="4" spans="1:5" x14ac:dyDescent="0.25">
      <c r="A4" s="137">
        <v>2014</v>
      </c>
      <c r="B4" s="3">
        <v>336547</v>
      </c>
    </row>
    <row r="5" spans="1:5" x14ac:dyDescent="0.25">
      <c r="A5" s="137">
        <v>2015</v>
      </c>
      <c r="B5" s="4">
        <v>282225</v>
      </c>
    </row>
    <row r="6" spans="1:5" x14ac:dyDescent="0.25">
      <c r="A6" s="137">
        <v>2016</v>
      </c>
      <c r="B6" s="4">
        <v>404330</v>
      </c>
    </row>
    <row r="7" spans="1:5" x14ac:dyDescent="0.25">
      <c r="A7" s="137">
        <v>2017</v>
      </c>
      <c r="B7" s="4">
        <v>389299</v>
      </c>
    </row>
    <row r="8" spans="1:5" x14ac:dyDescent="0.25">
      <c r="A8" s="137">
        <v>2018</v>
      </c>
      <c r="B8" s="4">
        <v>376765</v>
      </c>
    </row>
    <row r="9" spans="1:5" x14ac:dyDescent="0.25">
      <c r="A9" s="137">
        <v>2019</v>
      </c>
      <c r="B9" s="4">
        <v>477593</v>
      </c>
    </row>
    <row r="10" spans="1:5" x14ac:dyDescent="0.25">
      <c r="A10" s="137">
        <v>2020</v>
      </c>
      <c r="B10" s="4">
        <v>457129</v>
      </c>
    </row>
    <row r="11" spans="1:5" x14ac:dyDescent="0.25">
      <c r="A11" s="137" t="s">
        <v>268</v>
      </c>
      <c r="B11" s="4">
        <v>393069.78299999994</v>
      </c>
    </row>
    <row r="12" spans="1:5" x14ac:dyDescent="0.25">
      <c r="E12" s="29"/>
    </row>
    <row r="13" spans="1:5" x14ac:dyDescent="0.25">
      <c r="E13" s="29"/>
    </row>
    <row r="14" spans="1:5" x14ac:dyDescent="0.25">
      <c r="A14" s="87" t="s">
        <v>242</v>
      </c>
      <c r="E14" s="29"/>
    </row>
    <row r="15" spans="1:5" x14ac:dyDescent="0.25">
      <c r="E15" s="29"/>
    </row>
    <row r="16" spans="1:5" x14ac:dyDescent="0.25">
      <c r="E16" s="29"/>
    </row>
    <row r="17" spans="5:5" x14ac:dyDescent="0.25">
      <c r="E17" s="29"/>
    </row>
    <row r="18" spans="5:5" x14ac:dyDescent="0.25">
      <c r="E18" s="29"/>
    </row>
    <row r="19" spans="5:5" x14ac:dyDescent="0.25">
      <c r="E19" s="29"/>
    </row>
    <row r="20" spans="5:5" x14ac:dyDescent="0.25">
      <c r="E20" s="18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5"/>
  <sheetViews>
    <sheetView zoomScaleNormal="100" workbookViewId="0">
      <selection activeCell="B2" sqref="B2:H2"/>
    </sheetView>
  </sheetViews>
  <sheetFormatPr defaultColWidth="9.140625" defaultRowHeight="14.25" x14ac:dyDescent="0.2"/>
  <cols>
    <col min="1" max="1" width="15.5703125" style="24" customWidth="1"/>
    <col min="2" max="8" width="29.140625" style="24" customWidth="1"/>
    <col min="9" max="9" width="15.5703125" style="24" customWidth="1"/>
    <col min="10" max="16384" width="9.140625" style="24"/>
  </cols>
  <sheetData>
    <row r="2" spans="1:9" ht="27.75" customHeight="1" x14ac:dyDescent="0.2">
      <c r="A2" s="138"/>
      <c r="B2" s="342" t="s">
        <v>33</v>
      </c>
      <c r="C2" s="343"/>
      <c r="D2" s="343"/>
      <c r="E2" s="343"/>
      <c r="F2" s="343"/>
      <c r="G2" s="343"/>
      <c r="H2" s="343"/>
      <c r="I2" s="25"/>
    </row>
    <row r="3" spans="1:9" ht="30" x14ac:dyDescent="0.2">
      <c r="A3" s="26" t="s">
        <v>32</v>
      </c>
      <c r="B3" s="27" t="s">
        <v>210</v>
      </c>
      <c r="C3" s="26" t="s">
        <v>229</v>
      </c>
      <c r="D3" s="26" t="s">
        <v>211</v>
      </c>
      <c r="E3" s="26" t="s">
        <v>212</v>
      </c>
      <c r="F3" s="26" t="s">
        <v>267</v>
      </c>
      <c r="G3" s="26" t="s">
        <v>209</v>
      </c>
      <c r="H3" s="26" t="s">
        <v>1</v>
      </c>
    </row>
    <row r="4" spans="1:9" ht="15" x14ac:dyDescent="0.2">
      <c r="A4" s="26"/>
      <c r="B4" s="246"/>
      <c r="C4" s="245"/>
      <c r="D4" s="245"/>
      <c r="E4" s="245"/>
      <c r="F4" s="245"/>
      <c r="G4" s="245"/>
      <c r="H4" s="245"/>
    </row>
    <row r="5" spans="1:9" ht="15" x14ac:dyDescent="0.25">
      <c r="A5" s="344" t="s">
        <v>230</v>
      </c>
      <c r="B5" s="344"/>
      <c r="C5" s="344"/>
      <c r="D5" s="344"/>
      <c r="E5" s="344"/>
      <c r="F5" s="344"/>
      <c r="G5" s="344"/>
      <c r="H5" s="344"/>
    </row>
    <row r="6" spans="1:9" ht="15" x14ac:dyDescent="0.25">
      <c r="A6" s="179" t="s">
        <v>7</v>
      </c>
      <c r="B6" s="28">
        <v>28959.39</v>
      </c>
      <c r="C6" s="29" t="s">
        <v>57</v>
      </c>
      <c r="D6" s="29">
        <v>4958.4399999999996</v>
      </c>
      <c r="E6" s="29">
        <v>6478.58</v>
      </c>
      <c r="F6" s="29"/>
      <c r="G6" s="29" t="s">
        <v>57</v>
      </c>
      <c r="H6" s="29">
        <v>40396.410000000003</v>
      </c>
    </row>
    <row r="7" spans="1:9" ht="15" x14ac:dyDescent="0.25">
      <c r="A7" s="179" t="s">
        <v>8</v>
      </c>
      <c r="B7" s="30">
        <v>26908.58</v>
      </c>
      <c r="C7" s="29" t="s">
        <v>57</v>
      </c>
      <c r="D7" s="29">
        <v>4647.75</v>
      </c>
      <c r="E7" s="29">
        <v>6047</v>
      </c>
      <c r="F7" s="29"/>
      <c r="G7" s="29" t="s">
        <v>57</v>
      </c>
      <c r="H7" s="29">
        <v>37603.33</v>
      </c>
    </row>
    <row r="8" spans="1:9" ht="15" x14ac:dyDescent="0.25">
      <c r="A8" s="179" t="s">
        <v>9</v>
      </c>
      <c r="B8" s="30">
        <v>30286.560000000001</v>
      </c>
      <c r="C8" s="29" t="s">
        <v>57</v>
      </c>
      <c r="D8" s="29">
        <v>5194.7700000000004</v>
      </c>
      <c r="E8" s="29">
        <v>6730.12</v>
      </c>
      <c r="F8" s="29"/>
      <c r="G8" s="29" t="s">
        <v>57</v>
      </c>
      <c r="H8" s="29">
        <v>42211.450000000004</v>
      </c>
    </row>
    <row r="9" spans="1:9" ht="15" x14ac:dyDescent="0.25">
      <c r="A9" s="179" t="s">
        <v>10</v>
      </c>
      <c r="B9" s="30">
        <v>29934.42</v>
      </c>
      <c r="C9" s="29" t="s">
        <v>57</v>
      </c>
      <c r="D9" s="29">
        <v>5012.05</v>
      </c>
      <c r="E9" s="29">
        <v>6462.1</v>
      </c>
      <c r="F9" s="29"/>
      <c r="G9" s="29" t="s">
        <v>57</v>
      </c>
      <c r="H9" s="29">
        <v>41408.57</v>
      </c>
    </row>
    <row r="10" spans="1:9" ht="15" x14ac:dyDescent="0.25">
      <c r="A10" s="179" t="s">
        <v>11</v>
      </c>
      <c r="B10" s="30">
        <v>29579.31</v>
      </c>
      <c r="C10" s="29" t="s">
        <v>57</v>
      </c>
      <c r="D10" s="29">
        <v>5195.33</v>
      </c>
      <c r="E10" s="29">
        <v>6667.43</v>
      </c>
      <c r="F10" s="29"/>
      <c r="G10" s="29" t="s">
        <v>57</v>
      </c>
      <c r="H10" s="29">
        <v>41442.07</v>
      </c>
    </row>
    <row r="11" spans="1:9" ht="15" x14ac:dyDescent="0.25">
      <c r="A11" s="179" t="s">
        <v>12</v>
      </c>
      <c r="B11" s="30">
        <v>26344.1</v>
      </c>
      <c r="C11" s="29" t="s">
        <v>57</v>
      </c>
      <c r="D11" s="29">
        <v>5014.26</v>
      </c>
      <c r="E11" s="29">
        <v>6411.73</v>
      </c>
      <c r="F11" s="29"/>
      <c r="G11" s="29" t="s">
        <v>57</v>
      </c>
      <c r="H11" s="29">
        <v>37770.089999999997</v>
      </c>
    </row>
    <row r="12" spans="1:9" ht="15" x14ac:dyDescent="0.25">
      <c r="A12" s="179" t="s">
        <v>13</v>
      </c>
      <c r="B12" s="30">
        <v>28028.54</v>
      </c>
      <c r="C12" s="29" t="s">
        <v>57</v>
      </c>
      <c r="D12" s="29">
        <v>5425.9</v>
      </c>
      <c r="E12" s="29">
        <v>6918.35</v>
      </c>
      <c r="F12" s="29"/>
      <c r="G12" s="29" t="s">
        <v>57</v>
      </c>
      <c r="H12" s="29">
        <v>40372.79</v>
      </c>
    </row>
    <row r="13" spans="1:9" ht="15" x14ac:dyDescent="0.25">
      <c r="A13" s="179" t="s">
        <v>14</v>
      </c>
      <c r="B13" s="30">
        <v>28195.86</v>
      </c>
      <c r="C13" s="29" t="s">
        <v>57</v>
      </c>
      <c r="D13" s="29">
        <v>5969.07</v>
      </c>
      <c r="E13" s="29">
        <v>7575.9</v>
      </c>
      <c r="F13" s="29"/>
      <c r="G13" s="29" t="s">
        <v>57</v>
      </c>
      <c r="H13" s="29">
        <v>41740.83</v>
      </c>
    </row>
    <row r="14" spans="1:9" ht="15" x14ac:dyDescent="0.25">
      <c r="A14" s="179" t="s">
        <v>15</v>
      </c>
      <c r="B14" s="30">
        <v>26151.24</v>
      </c>
      <c r="C14" s="29" t="s">
        <v>57</v>
      </c>
      <c r="D14" s="29">
        <v>5852.04</v>
      </c>
      <c r="E14" s="29">
        <v>7380.51</v>
      </c>
      <c r="F14" s="29"/>
      <c r="G14" s="29" t="s">
        <v>57</v>
      </c>
      <c r="H14" s="29">
        <v>39383.79</v>
      </c>
    </row>
    <row r="15" spans="1:9" ht="15" x14ac:dyDescent="0.25">
      <c r="A15" s="179" t="s">
        <v>16</v>
      </c>
      <c r="B15" s="30">
        <v>26037.03</v>
      </c>
      <c r="C15" s="29" t="s">
        <v>57</v>
      </c>
      <c r="D15" s="29">
        <v>6153.27</v>
      </c>
      <c r="E15" s="29">
        <v>7708.83</v>
      </c>
      <c r="F15" s="29"/>
      <c r="G15" s="29" t="s">
        <v>57</v>
      </c>
      <c r="H15" s="29">
        <v>39899.129999999997</v>
      </c>
    </row>
    <row r="16" spans="1:9" ht="15" x14ac:dyDescent="0.25">
      <c r="A16" s="179" t="s">
        <v>17</v>
      </c>
      <c r="B16" s="30">
        <v>23457.67</v>
      </c>
      <c r="C16" s="29" t="s">
        <v>57</v>
      </c>
      <c r="D16" s="29">
        <v>6180.94</v>
      </c>
      <c r="E16" s="29">
        <v>7660.73</v>
      </c>
      <c r="F16" s="29"/>
      <c r="G16" s="29" t="s">
        <v>57</v>
      </c>
      <c r="H16" s="29">
        <v>37299.339999999997</v>
      </c>
    </row>
    <row r="17" spans="1:8" ht="15" x14ac:dyDescent="0.25">
      <c r="A17" s="179" t="s">
        <v>18</v>
      </c>
      <c r="B17" s="30">
        <v>23499.759999999998</v>
      </c>
      <c r="C17" s="29" t="s">
        <v>57</v>
      </c>
      <c r="D17" s="29">
        <v>6469.3</v>
      </c>
      <c r="E17" s="29">
        <v>8096.32</v>
      </c>
      <c r="F17" s="29"/>
      <c r="G17" s="29" t="s">
        <v>57</v>
      </c>
      <c r="H17" s="29">
        <v>38065.379999999997</v>
      </c>
    </row>
    <row r="18" spans="1:8" ht="15" x14ac:dyDescent="0.2">
      <c r="A18" s="31" t="s">
        <v>1</v>
      </c>
      <c r="B18" s="32">
        <v>327382.45</v>
      </c>
      <c r="C18" s="33" t="s">
        <v>57</v>
      </c>
      <c r="D18" s="33">
        <v>66073.13</v>
      </c>
      <c r="E18" s="33">
        <v>84137.600000000006</v>
      </c>
      <c r="F18" s="33"/>
      <c r="G18" s="33" t="s">
        <v>57</v>
      </c>
      <c r="H18" s="33">
        <v>477593.18000000005</v>
      </c>
    </row>
    <row r="19" spans="1:8" ht="15" x14ac:dyDescent="0.2">
      <c r="A19" s="31"/>
      <c r="B19" s="33"/>
      <c r="C19" s="33"/>
      <c r="D19" s="33"/>
      <c r="E19" s="33"/>
      <c r="F19" s="33"/>
      <c r="G19" s="33"/>
      <c r="H19" s="33"/>
    </row>
    <row r="20" spans="1:8" ht="15" x14ac:dyDescent="0.25">
      <c r="A20" s="344" t="s">
        <v>192</v>
      </c>
      <c r="B20" s="344"/>
      <c r="C20" s="344"/>
      <c r="D20" s="344"/>
      <c r="E20" s="344"/>
      <c r="F20" s="344"/>
      <c r="G20" s="344"/>
      <c r="H20" s="344"/>
    </row>
    <row r="21" spans="1:8" ht="15" x14ac:dyDescent="0.25">
      <c r="A21" s="179" t="s">
        <v>7</v>
      </c>
      <c r="B21" s="30">
        <v>22997.756000000001</v>
      </c>
      <c r="C21" s="29" t="s">
        <v>57</v>
      </c>
      <c r="D21" s="29">
        <v>6548.4080000000004</v>
      </c>
      <c r="E21" s="29">
        <v>8271.9639999999999</v>
      </c>
      <c r="F21" s="29"/>
      <c r="G21" s="29" t="s">
        <v>57</v>
      </c>
      <c r="H21" s="29">
        <v>37818.127999999997</v>
      </c>
    </row>
    <row r="22" spans="1:8" ht="15" x14ac:dyDescent="0.25">
      <c r="A22" s="179" t="s">
        <v>8</v>
      </c>
      <c r="B22" s="30">
        <v>21518.415000000001</v>
      </c>
      <c r="C22" s="29" t="s">
        <v>57</v>
      </c>
      <c r="D22" s="29">
        <v>6500.5479999999998</v>
      </c>
      <c r="E22" s="29">
        <v>8275.3880000000008</v>
      </c>
      <c r="F22" s="29"/>
      <c r="G22" s="29" t="s">
        <v>57</v>
      </c>
      <c r="H22" s="29">
        <v>36294.351000000002</v>
      </c>
    </row>
    <row r="23" spans="1:8" ht="15" x14ac:dyDescent="0.25">
      <c r="A23" s="179" t="s">
        <v>9</v>
      </c>
      <c r="B23" s="30">
        <v>22378.322</v>
      </c>
      <c r="C23" s="29" t="s">
        <v>57</v>
      </c>
      <c r="D23" s="29">
        <v>6187.982</v>
      </c>
      <c r="E23" s="29">
        <v>7971.6459999999997</v>
      </c>
      <c r="F23" s="29"/>
      <c r="G23" s="29" t="s">
        <v>57</v>
      </c>
      <c r="H23" s="29">
        <v>36537.949999999997</v>
      </c>
    </row>
    <row r="24" spans="1:8" ht="15" x14ac:dyDescent="0.25">
      <c r="A24" s="179" t="s">
        <v>10</v>
      </c>
      <c r="B24" s="30">
        <v>20940.579000000002</v>
      </c>
      <c r="C24" s="29" t="s">
        <v>57</v>
      </c>
      <c r="D24" s="29">
        <v>6154.69</v>
      </c>
      <c r="E24" s="29">
        <v>8118.098</v>
      </c>
      <c r="F24" s="29"/>
      <c r="G24" s="29" t="s">
        <v>57</v>
      </c>
      <c r="H24" s="29">
        <v>35213.366999999998</v>
      </c>
    </row>
    <row r="25" spans="1:8" ht="15" x14ac:dyDescent="0.25">
      <c r="A25" s="179" t="s">
        <v>11</v>
      </c>
      <c r="B25" s="30">
        <v>21188.298999999999</v>
      </c>
      <c r="C25" s="29" t="s">
        <v>57</v>
      </c>
      <c r="D25" s="29">
        <v>6024.6049999999996</v>
      </c>
      <c r="E25" s="29">
        <v>7946.5150000000003</v>
      </c>
      <c r="F25" s="29"/>
      <c r="G25" s="29" t="s">
        <v>57</v>
      </c>
      <c r="H25" s="29">
        <v>35159.419000000002</v>
      </c>
    </row>
    <row r="26" spans="1:8" ht="15" x14ac:dyDescent="0.25">
      <c r="A26" s="179" t="s">
        <v>12</v>
      </c>
      <c r="B26" s="29">
        <v>19722.988000000001</v>
      </c>
      <c r="C26" s="29" t="s">
        <v>57</v>
      </c>
      <c r="D26" s="29">
        <v>6078.2489999999998</v>
      </c>
      <c r="E26" s="29">
        <v>8105.1149999999998</v>
      </c>
      <c r="F26" s="29"/>
      <c r="G26" s="29" t="s">
        <v>57</v>
      </c>
      <c r="H26" s="29">
        <v>33906.351999999999</v>
      </c>
    </row>
    <row r="27" spans="1:8" ht="15" x14ac:dyDescent="0.25">
      <c r="A27" s="179" t="s">
        <v>13</v>
      </c>
      <c r="B27" s="30">
        <v>19420.105</v>
      </c>
      <c r="C27" s="29" t="s">
        <v>57</v>
      </c>
      <c r="D27" s="29">
        <v>6305.3909999999996</v>
      </c>
      <c r="E27" s="29">
        <v>8490.9689999999991</v>
      </c>
      <c r="F27" s="29"/>
      <c r="G27" s="29" t="s">
        <v>57</v>
      </c>
      <c r="H27" s="29">
        <v>34216.464999999997</v>
      </c>
    </row>
    <row r="28" spans="1:8" ht="15" x14ac:dyDescent="0.25">
      <c r="A28" s="179" t="s">
        <v>14</v>
      </c>
      <c r="B28" s="30">
        <v>18843.293000000001</v>
      </c>
      <c r="C28" s="29" t="s">
        <v>57</v>
      </c>
      <c r="D28" s="29">
        <v>6228.3689999999997</v>
      </c>
      <c r="E28" s="29">
        <v>8487.1229999999996</v>
      </c>
      <c r="F28" s="29"/>
      <c r="G28" s="29" t="s">
        <v>57</v>
      </c>
      <c r="H28" s="29">
        <v>33558.785000000003</v>
      </c>
    </row>
    <row r="29" spans="1:8" ht="15" x14ac:dyDescent="0.25">
      <c r="A29" s="179" t="s">
        <v>15</v>
      </c>
      <c r="B29" s="30">
        <v>18649.32</v>
      </c>
      <c r="C29" s="29" t="s">
        <v>57</v>
      </c>
      <c r="D29" s="29">
        <v>6013.8519999999999</v>
      </c>
      <c r="E29" s="29">
        <v>8269.4240000000009</v>
      </c>
      <c r="F29" s="29"/>
      <c r="G29" s="29">
        <v>7010</v>
      </c>
      <c r="H29" s="29">
        <v>39943.040000000001</v>
      </c>
    </row>
    <row r="30" spans="1:8" ht="15" x14ac:dyDescent="0.25">
      <c r="A30" s="179" t="s">
        <v>16</v>
      </c>
      <c r="B30" s="30">
        <v>19047.919000000002</v>
      </c>
      <c r="C30" s="29" t="s">
        <v>57</v>
      </c>
      <c r="D30" s="29">
        <v>6134.5259999999998</v>
      </c>
      <c r="E30" s="29">
        <v>8505.3420000000006</v>
      </c>
      <c r="F30" s="29"/>
      <c r="G30" s="29">
        <v>9085.9240000000009</v>
      </c>
      <c r="H30" s="29">
        <v>42773.710999999996</v>
      </c>
    </row>
    <row r="31" spans="1:8" ht="15" x14ac:dyDescent="0.25">
      <c r="A31" s="179" t="s">
        <v>17</v>
      </c>
      <c r="B31" s="30">
        <v>19596.552</v>
      </c>
      <c r="C31" s="29" t="s">
        <v>57</v>
      </c>
      <c r="D31" s="29">
        <v>5827.2139999999999</v>
      </c>
      <c r="E31" s="29">
        <v>8155.7740000000003</v>
      </c>
      <c r="F31" s="29"/>
      <c r="G31" s="29">
        <v>10936.834999999999</v>
      </c>
      <c r="H31" s="29">
        <v>44516.375</v>
      </c>
    </row>
    <row r="32" spans="1:8" ht="15" x14ac:dyDescent="0.25">
      <c r="A32" s="180" t="s">
        <v>18</v>
      </c>
      <c r="B32" s="30">
        <v>20190.697</v>
      </c>
      <c r="C32" s="29" t="s">
        <v>57</v>
      </c>
      <c r="D32" s="29">
        <v>6109.5709999999999</v>
      </c>
      <c r="E32" s="29">
        <v>8637.9369999999999</v>
      </c>
      <c r="F32" s="29"/>
      <c r="G32" s="29">
        <v>12252.459000000001</v>
      </c>
      <c r="H32" s="29">
        <v>47190.664000000004</v>
      </c>
    </row>
    <row r="33" spans="1:8" ht="15" x14ac:dyDescent="0.2">
      <c r="A33" s="139" t="s">
        <v>1</v>
      </c>
      <c r="B33" s="32">
        <v>244494.245</v>
      </c>
      <c r="C33" s="33" t="s">
        <v>57</v>
      </c>
      <c r="D33" s="33">
        <v>74113.404999999999</v>
      </c>
      <c r="E33" s="33">
        <v>99235.295000000013</v>
      </c>
      <c r="F33" s="33"/>
      <c r="G33" s="33">
        <v>39285.662000000004</v>
      </c>
      <c r="H33" s="33">
        <v>457128.60700000008</v>
      </c>
    </row>
    <row r="35" spans="1:8" ht="15" x14ac:dyDescent="0.25">
      <c r="A35" s="344" t="s">
        <v>228</v>
      </c>
      <c r="B35" s="344"/>
      <c r="C35" s="344"/>
      <c r="D35" s="344"/>
      <c r="E35" s="344"/>
      <c r="F35" s="344"/>
      <c r="G35" s="344"/>
      <c r="H35" s="344"/>
    </row>
    <row r="36" spans="1:8" ht="15" x14ac:dyDescent="0.25">
      <c r="A36" s="179" t="s">
        <v>7</v>
      </c>
      <c r="B36" s="30">
        <v>14249.99</v>
      </c>
      <c r="C36" s="29">
        <v>5142.29</v>
      </c>
      <c r="D36" s="29">
        <v>6079.1750000000002</v>
      </c>
      <c r="E36" s="29">
        <v>8675.7849999999999</v>
      </c>
      <c r="F36" s="29"/>
      <c r="G36" s="29">
        <v>16862.86</v>
      </c>
      <c r="H36" s="29">
        <v>51010.1</v>
      </c>
    </row>
    <row r="37" spans="1:8" ht="15" x14ac:dyDescent="0.25">
      <c r="A37" s="179" t="s">
        <v>8</v>
      </c>
      <c r="B37" s="30">
        <v>4057.4760000000001</v>
      </c>
      <c r="C37" s="29">
        <v>12521.016</v>
      </c>
      <c r="D37" s="29">
        <v>5380.3469999999998</v>
      </c>
      <c r="E37" s="29">
        <v>7738.7610000000004</v>
      </c>
      <c r="F37" s="29"/>
      <c r="G37" s="29">
        <v>15650.565000000001</v>
      </c>
      <c r="H37" s="29">
        <v>45348.165000000001</v>
      </c>
    </row>
    <row r="38" spans="1:8" ht="15" x14ac:dyDescent="0.25">
      <c r="A38" s="179" t="s">
        <v>9</v>
      </c>
      <c r="B38" s="30">
        <v>4266.1040000000003</v>
      </c>
      <c r="C38" s="29">
        <v>14330.9</v>
      </c>
      <c r="D38" s="29">
        <v>6039.9939999999997</v>
      </c>
      <c r="E38" s="29">
        <v>8727.6620000000003</v>
      </c>
      <c r="F38" s="29"/>
      <c r="G38" s="29">
        <v>17420.189999999999</v>
      </c>
      <c r="H38" s="29">
        <v>50784.850000000006</v>
      </c>
    </row>
    <row r="39" spans="1:8" ht="15" x14ac:dyDescent="0.25">
      <c r="A39" s="179" t="s">
        <v>10</v>
      </c>
      <c r="B39" s="30">
        <v>3994.99</v>
      </c>
      <c r="C39" s="29">
        <v>13890.776</v>
      </c>
      <c r="D39" s="29">
        <v>5810.8410000000003</v>
      </c>
      <c r="E39" s="29">
        <v>8462.4989999999998</v>
      </c>
      <c r="F39" s="29"/>
      <c r="G39" s="29">
        <v>16628.435000000001</v>
      </c>
      <c r="H39" s="29">
        <v>48787.540999999997</v>
      </c>
    </row>
    <row r="40" spans="1:8" ht="15" x14ac:dyDescent="0.25">
      <c r="A40" s="179" t="s">
        <v>11</v>
      </c>
      <c r="B40" s="30">
        <v>3496.009</v>
      </c>
      <c r="C40" s="29">
        <v>14060.723</v>
      </c>
      <c r="D40" s="29">
        <v>5979.2470000000003</v>
      </c>
      <c r="E40" s="29">
        <v>8784.8209999999999</v>
      </c>
      <c r="F40" s="29"/>
      <c r="G40" s="29">
        <v>15679.653</v>
      </c>
      <c r="H40" s="29">
        <v>48000.453000000001</v>
      </c>
    </row>
    <row r="41" spans="1:8" ht="15" x14ac:dyDescent="0.25">
      <c r="A41" s="179" t="s">
        <v>12</v>
      </c>
      <c r="B41" s="29">
        <v>3759.5340000000001</v>
      </c>
      <c r="C41" s="29">
        <v>13740.163</v>
      </c>
      <c r="D41" s="29">
        <v>5580.07</v>
      </c>
      <c r="E41" s="29">
        <v>8275.1299999999992</v>
      </c>
      <c r="F41" s="29">
        <v>816.18700000000001</v>
      </c>
      <c r="G41" s="29">
        <v>15033.691999999999</v>
      </c>
      <c r="H41" s="29">
        <v>47204.775999999998</v>
      </c>
    </row>
    <row r="42" spans="1:8" ht="15" x14ac:dyDescent="0.25">
      <c r="A42" s="179" t="s">
        <v>13</v>
      </c>
      <c r="B42" s="30">
        <v>3488.3359999999998</v>
      </c>
      <c r="C42" s="29">
        <v>14650.798000000001</v>
      </c>
      <c r="D42" s="29">
        <v>5700.4560000000001</v>
      </c>
      <c r="E42" s="29">
        <v>8503.884</v>
      </c>
      <c r="F42" s="29">
        <v>2776.56</v>
      </c>
      <c r="G42" s="29">
        <v>16983.607</v>
      </c>
      <c r="H42" s="29">
        <v>52103.641000000003</v>
      </c>
    </row>
    <row r="43" spans="1:8" ht="15" x14ac:dyDescent="0.25">
      <c r="A43" s="179" t="s">
        <v>14</v>
      </c>
      <c r="B43" s="30">
        <v>2091.8319999999999</v>
      </c>
      <c r="C43" s="29">
        <v>14453.195</v>
      </c>
      <c r="D43" s="29">
        <v>5774.3609999999999</v>
      </c>
      <c r="E43" s="29">
        <v>8687.4869999999992</v>
      </c>
      <c r="F43" s="29">
        <v>2886.6289999999999</v>
      </c>
      <c r="G43" s="29">
        <v>15936.753000000001</v>
      </c>
      <c r="H43" s="29">
        <v>49830.256999999998</v>
      </c>
    </row>
    <row r="44" spans="1:8" ht="15" x14ac:dyDescent="0.25">
      <c r="A44" s="179" t="s">
        <v>15</v>
      </c>
      <c r="B44" s="30"/>
      <c r="C44" s="29"/>
      <c r="D44" s="29"/>
      <c r="E44" s="29"/>
      <c r="F44" s="29"/>
      <c r="G44" s="29"/>
      <c r="H44" s="29"/>
    </row>
    <row r="45" spans="1:8" ht="15" x14ac:dyDescent="0.25">
      <c r="A45" s="179" t="s">
        <v>16</v>
      </c>
      <c r="B45" s="30"/>
      <c r="C45" s="29"/>
      <c r="D45" s="29"/>
      <c r="E45" s="29"/>
      <c r="F45" s="29"/>
      <c r="G45" s="29"/>
      <c r="H45" s="29"/>
    </row>
    <row r="46" spans="1:8" ht="15" x14ac:dyDescent="0.25">
      <c r="A46" s="179" t="s">
        <v>17</v>
      </c>
      <c r="B46" s="30"/>
      <c r="C46" s="29"/>
      <c r="D46" s="29"/>
      <c r="E46" s="29"/>
      <c r="F46" s="29"/>
      <c r="G46" s="29"/>
      <c r="H46" s="29"/>
    </row>
    <row r="47" spans="1:8" ht="15" x14ac:dyDescent="0.25">
      <c r="A47" s="180" t="s">
        <v>18</v>
      </c>
      <c r="B47" s="30"/>
      <c r="C47" s="29"/>
      <c r="D47" s="29"/>
      <c r="E47" s="29"/>
      <c r="F47" s="29"/>
      <c r="G47" s="29"/>
      <c r="H47" s="29"/>
    </row>
    <row r="48" spans="1:8" ht="15" x14ac:dyDescent="0.2">
      <c r="A48" s="139" t="s">
        <v>1</v>
      </c>
      <c r="B48" s="32">
        <v>39404.271000000001</v>
      </c>
      <c r="C48" s="33">
        <v>102789.86099999998</v>
      </c>
      <c r="D48" s="33">
        <v>46344.490999999995</v>
      </c>
      <c r="E48" s="33">
        <v>67856.028999999995</v>
      </c>
      <c r="F48" s="33">
        <v>6479.3760000000002</v>
      </c>
      <c r="G48" s="33">
        <v>130195.755</v>
      </c>
      <c r="H48" s="33">
        <v>393069.78299999994</v>
      </c>
    </row>
    <row r="51" spans="1:3" x14ac:dyDescent="0.2">
      <c r="A51" s="87" t="s">
        <v>242</v>
      </c>
    </row>
    <row r="55" spans="1:3" x14ac:dyDescent="0.2">
      <c r="C55" s="305"/>
    </row>
  </sheetData>
  <mergeCells count="4">
    <mergeCell ref="B2:H2"/>
    <mergeCell ref="A20:H20"/>
    <mergeCell ref="A35:H35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19"/>
  <sheetViews>
    <sheetView zoomScaleNormal="100" workbookViewId="0">
      <selection activeCell="C2" sqref="C2:D2"/>
    </sheetView>
  </sheetViews>
  <sheetFormatPr defaultRowHeight="14.25" x14ac:dyDescent="0.2"/>
  <cols>
    <col min="1" max="1" width="25.7109375" style="107" customWidth="1"/>
    <col min="2" max="2" width="19" style="107" customWidth="1"/>
    <col min="3" max="3" width="26.85546875" style="107" customWidth="1"/>
    <col min="4" max="4" width="30.140625" style="107" customWidth="1"/>
    <col min="5" max="16384" width="9.140625" style="107"/>
  </cols>
  <sheetData>
    <row r="2" spans="1:4" ht="24.75" customHeight="1" x14ac:dyDescent="0.2">
      <c r="A2" s="108"/>
      <c r="B2" s="108"/>
      <c r="C2" s="326" t="s">
        <v>31</v>
      </c>
      <c r="D2" s="327"/>
    </row>
    <row r="3" spans="1:4" ht="15" x14ac:dyDescent="0.2">
      <c r="A3" s="62" t="s">
        <v>2</v>
      </c>
      <c r="B3" s="62"/>
      <c r="C3" s="61" t="s">
        <v>117</v>
      </c>
      <c r="D3" s="62" t="s">
        <v>116</v>
      </c>
    </row>
    <row r="4" spans="1:4" ht="15" x14ac:dyDescent="0.2">
      <c r="A4" s="137">
        <v>2010</v>
      </c>
      <c r="B4" s="137"/>
      <c r="C4" s="12">
        <v>1081081</v>
      </c>
      <c r="D4" s="63">
        <v>23388353.628000002</v>
      </c>
    </row>
    <row r="5" spans="1:4" ht="15" x14ac:dyDescent="0.2">
      <c r="A5" s="137">
        <v>2011</v>
      </c>
      <c r="B5" s="137"/>
      <c r="C5" s="14">
        <v>1309496</v>
      </c>
      <c r="D5" s="64">
        <v>28774392.262000002</v>
      </c>
    </row>
    <row r="6" spans="1:4" ht="15" x14ac:dyDescent="0.2">
      <c r="A6" s="137">
        <v>2012</v>
      </c>
      <c r="B6" s="137"/>
      <c r="C6" s="14">
        <v>1919112</v>
      </c>
      <c r="D6" s="64">
        <v>45469418.466999993</v>
      </c>
    </row>
    <row r="7" spans="1:4" ht="15" x14ac:dyDescent="0.2">
      <c r="A7" s="137">
        <v>2013</v>
      </c>
      <c r="B7" s="137"/>
      <c r="C7" s="14">
        <v>2826468</v>
      </c>
      <c r="D7" s="64">
        <v>67108659.523000002</v>
      </c>
    </row>
    <row r="8" spans="1:4" ht="15" x14ac:dyDescent="0.2">
      <c r="A8" s="137">
        <v>2014</v>
      </c>
      <c r="B8" s="137"/>
      <c r="C8" s="14">
        <v>2476699</v>
      </c>
      <c r="D8" s="64">
        <v>60356384.501000002</v>
      </c>
    </row>
    <row r="9" spans="1:4" ht="15" x14ac:dyDescent="0.2">
      <c r="A9" s="137">
        <v>2015</v>
      </c>
      <c r="B9" s="137"/>
      <c r="C9" s="14">
        <v>2758216.0107142855</v>
      </c>
      <c r="D9" s="64">
        <v>70405221.5</v>
      </c>
    </row>
    <row r="10" spans="1:4" ht="15" x14ac:dyDescent="0.2">
      <c r="A10" s="137">
        <v>2016</v>
      </c>
      <c r="B10" s="137"/>
      <c r="C10" s="14">
        <v>2827261.2642857144</v>
      </c>
      <c r="D10" s="64">
        <v>72143513.772000015</v>
      </c>
    </row>
    <row r="11" spans="1:4" ht="15" x14ac:dyDescent="0.2">
      <c r="A11" s="137">
        <v>2017</v>
      </c>
      <c r="B11" s="137"/>
      <c r="C11" s="14">
        <v>3231814.9133928572</v>
      </c>
      <c r="D11" s="64">
        <v>83420184.614999995</v>
      </c>
    </row>
    <row r="12" spans="1:4" ht="15" x14ac:dyDescent="0.2">
      <c r="A12" s="137">
        <v>2018</v>
      </c>
      <c r="B12" s="137"/>
      <c r="C12" s="14">
        <v>1953146</v>
      </c>
      <c r="D12" s="64">
        <v>50517423.034000002</v>
      </c>
    </row>
    <row r="13" spans="1:4" ht="15" x14ac:dyDescent="0.2">
      <c r="A13" s="137">
        <v>2019</v>
      </c>
      <c r="B13" s="137"/>
      <c r="C13" s="14">
        <v>1183388</v>
      </c>
      <c r="D13" s="64">
        <v>30762781.153000005</v>
      </c>
    </row>
    <row r="14" spans="1:4" ht="15" x14ac:dyDescent="0.2">
      <c r="A14" s="137">
        <v>2020</v>
      </c>
      <c r="B14" s="137"/>
      <c r="C14" s="14">
        <v>1559183</v>
      </c>
      <c r="D14" s="64">
        <v>41580712.215000004</v>
      </c>
    </row>
    <row r="15" spans="1:4" ht="15" x14ac:dyDescent="0.2">
      <c r="A15" s="137">
        <v>2021</v>
      </c>
      <c r="B15" s="137" t="s">
        <v>259</v>
      </c>
      <c r="C15" s="14">
        <v>1199858</v>
      </c>
      <c r="D15" s="64">
        <v>31431323.016000003</v>
      </c>
    </row>
    <row r="16" spans="1:4" ht="15" x14ac:dyDescent="0.2">
      <c r="A16" s="62" t="s">
        <v>1</v>
      </c>
      <c r="B16" s="62"/>
      <c r="C16" s="15">
        <v>24325723.188392855</v>
      </c>
      <c r="D16" s="11">
        <v>605358367.68599999</v>
      </c>
    </row>
    <row r="19" spans="1:1" x14ac:dyDescent="0.2">
      <c r="A19" s="87" t="s">
        <v>242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45"/>
  <sheetViews>
    <sheetView zoomScaleNormal="100" workbookViewId="0">
      <selection activeCell="C2" sqref="C2:J2"/>
    </sheetView>
  </sheetViews>
  <sheetFormatPr defaultRowHeight="15" x14ac:dyDescent="0.25"/>
  <cols>
    <col min="1" max="2" width="13" style="5" customWidth="1"/>
    <col min="3" max="10" width="17.140625" style="5" customWidth="1"/>
    <col min="11" max="16384" width="9.140625" style="5"/>
  </cols>
  <sheetData>
    <row r="2" spans="1:10" ht="30.75" customHeight="1" x14ac:dyDescent="0.25">
      <c r="A2" s="106"/>
      <c r="B2" s="106"/>
      <c r="C2" s="326" t="s">
        <v>30</v>
      </c>
      <c r="D2" s="327"/>
      <c r="E2" s="327"/>
      <c r="F2" s="327"/>
      <c r="G2" s="327"/>
      <c r="H2" s="327"/>
      <c r="I2" s="327"/>
      <c r="J2" s="327"/>
    </row>
    <row r="3" spans="1:10" ht="15" customHeight="1" x14ac:dyDescent="0.25">
      <c r="A3" s="1" t="s">
        <v>84</v>
      </c>
      <c r="B3" s="2" t="s">
        <v>118</v>
      </c>
      <c r="C3" s="2">
        <v>2015</v>
      </c>
      <c r="D3" s="1">
        <v>2016</v>
      </c>
      <c r="E3" s="1">
        <v>2017</v>
      </c>
      <c r="F3" s="1">
        <v>2018</v>
      </c>
      <c r="G3" s="1">
        <v>2019</v>
      </c>
      <c r="H3" s="62">
        <v>2020</v>
      </c>
      <c r="I3" s="16">
        <v>2021</v>
      </c>
      <c r="J3" s="1" t="s">
        <v>1</v>
      </c>
    </row>
    <row r="4" spans="1:10" x14ac:dyDescent="0.25">
      <c r="A4" s="345" t="s">
        <v>7</v>
      </c>
      <c r="B4" s="6" t="s">
        <v>119</v>
      </c>
      <c r="C4" s="12">
        <v>1815775.43</v>
      </c>
      <c r="D4" s="63">
        <v>1128551.99</v>
      </c>
      <c r="E4" s="63">
        <v>628250</v>
      </c>
      <c r="F4" s="63">
        <v>1619684</v>
      </c>
      <c r="G4" s="63">
        <v>467374.85</v>
      </c>
      <c r="H4" s="63">
        <v>388807.49200000003</v>
      </c>
      <c r="I4" s="192">
        <v>361701</v>
      </c>
      <c r="J4" s="63">
        <v>6410144.7619999992</v>
      </c>
    </row>
    <row r="5" spans="1:10" x14ac:dyDescent="0.25">
      <c r="A5" s="346"/>
      <c r="B5" s="7" t="s">
        <v>120</v>
      </c>
      <c r="C5" s="14">
        <v>2810457.2949999999</v>
      </c>
      <c r="D5" s="64">
        <v>1106802.1500000001</v>
      </c>
      <c r="E5" s="64">
        <v>990777.82499999984</v>
      </c>
      <c r="F5" s="64">
        <v>3438953.2719999999</v>
      </c>
      <c r="G5" s="64">
        <v>1402316.2690000001</v>
      </c>
      <c r="H5" s="64">
        <v>1966919.9080000001</v>
      </c>
      <c r="I5" s="193">
        <v>1915735.4449999998</v>
      </c>
      <c r="J5" s="64">
        <v>13631962.164000001</v>
      </c>
    </row>
    <row r="6" spans="1:10" x14ac:dyDescent="0.25">
      <c r="A6" s="347"/>
      <c r="B6" s="8" t="s">
        <v>1</v>
      </c>
      <c r="C6" s="194">
        <v>4626232.7249999996</v>
      </c>
      <c r="D6" s="195">
        <v>2235354.14</v>
      </c>
      <c r="E6" s="195">
        <v>1619027.8249999997</v>
      </c>
      <c r="F6" s="195">
        <v>5058637.2719999999</v>
      </c>
      <c r="G6" s="195">
        <v>1869691.1189999999</v>
      </c>
      <c r="H6" s="195">
        <v>2355727.4</v>
      </c>
      <c r="I6" s="196">
        <v>2277436.4449999998</v>
      </c>
      <c r="J6" s="195">
        <v>20042106.925999999</v>
      </c>
    </row>
    <row r="7" spans="1:10" x14ac:dyDescent="0.25">
      <c r="A7" s="345" t="s">
        <v>8</v>
      </c>
      <c r="B7" s="6" t="s">
        <v>119</v>
      </c>
      <c r="C7" s="12">
        <v>1149205.17</v>
      </c>
      <c r="D7" s="63">
        <v>1869123.25</v>
      </c>
      <c r="E7" s="63">
        <v>1901420</v>
      </c>
      <c r="F7" s="63">
        <v>1585130.2</v>
      </c>
      <c r="G7" s="63">
        <v>425679.962</v>
      </c>
      <c r="H7" s="63">
        <v>478116.09399999998</v>
      </c>
      <c r="I7" s="192">
        <v>691293</v>
      </c>
      <c r="J7" s="63">
        <v>8099967.676</v>
      </c>
    </row>
    <row r="8" spans="1:10" x14ac:dyDescent="0.25">
      <c r="A8" s="346"/>
      <c r="B8" s="7" t="s">
        <v>120</v>
      </c>
      <c r="C8" s="14">
        <v>1405410.08</v>
      </c>
      <c r="D8" s="64">
        <v>2753314.9279999994</v>
      </c>
      <c r="E8" s="64">
        <v>4001510.415</v>
      </c>
      <c r="F8" s="64">
        <v>3264221.429</v>
      </c>
      <c r="G8" s="64">
        <v>1335732.6339999998</v>
      </c>
      <c r="H8" s="64">
        <v>2163704.077</v>
      </c>
      <c r="I8" s="193">
        <v>2198242.571</v>
      </c>
      <c r="J8" s="64">
        <v>17122136.134</v>
      </c>
    </row>
    <row r="9" spans="1:10" x14ac:dyDescent="0.25">
      <c r="A9" s="347"/>
      <c r="B9" s="8" t="s">
        <v>1</v>
      </c>
      <c r="C9" s="194">
        <v>2554615.25</v>
      </c>
      <c r="D9" s="195">
        <v>4622438.1779999994</v>
      </c>
      <c r="E9" s="195">
        <v>5902930.415</v>
      </c>
      <c r="F9" s="195">
        <v>4849351.6289999997</v>
      </c>
      <c r="G9" s="195">
        <v>1761412.5959999999</v>
      </c>
      <c r="H9" s="195">
        <v>2641820.1710000001</v>
      </c>
      <c r="I9" s="196">
        <v>2889535.571</v>
      </c>
      <c r="J9" s="195">
        <v>25222103.809999999</v>
      </c>
    </row>
    <row r="10" spans="1:10" x14ac:dyDescent="0.25">
      <c r="A10" s="345" t="s">
        <v>9</v>
      </c>
      <c r="B10" s="6" t="s">
        <v>119</v>
      </c>
      <c r="C10" s="12">
        <v>2832051.69</v>
      </c>
      <c r="D10" s="63">
        <v>2329229.3199999998</v>
      </c>
      <c r="E10" s="63">
        <v>2250357</v>
      </c>
      <c r="F10" s="63">
        <v>1523962.6</v>
      </c>
      <c r="G10" s="63">
        <v>567132.98600000003</v>
      </c>
      <c r="H10" s="63">
        <v>602380.12899999996</v>
      </c>
      <c r="I10" s="193">
        <v>772164</v>
      </c>
      <c r="J10" s="64">
        <v>10877277.725</v>
      </c>
    </row>
    <row r="11" spans="1:10" x14ac:dyDescent="0.25">
      <c r="A11" s="346"/>
      <c r="B11" s="7" t="s">
        <v>120</v>
      </c>
      <c r="C11" s="14">
        <v>3481028.3450000002</v>
      </c>
      <c r="D11" s="64">
        <v>3503403.4580000001</v>
      </c>
      <c r="E11" s="64">
        <v>6245964.9960000003</v>
      </c>
      <c r="F11" s="64">
        <v>3019534.7980000004</v>
      </c>
      <c r="G11" s="64">
        <v>2834748.88</v>
      </c>
      <c r="H11" s="64">
        <v>3023363.9649999999</v>
      </c>
      <c r="I11" s="193">
        <v>2530746.602</v>
      </c>
      <c r="J11" s="64">
        <v>24638791.044</v>
      </c>
    </row>
    <row r="12" spans="1:10" x14ac:dyDescent="0.25">
      <c r="A12" s="347"/>
      <c r="B12" s="8" t="s">
        <v>1</v>
      </c>
      <c r="C12" s="194">
        <v>6313080.0350000001</v>
      </c>
      <c r="D12" s="195">
        <v>5832632.7779999999</v>
      </c>
      <c r="E12" s="195">
        <v>8496321.9959999993</v>
      </c>
      <c r="F12" s="195">
        <v>4543497.398</v>
      </c>
      <c r="G12" s="195">
        <v>3401881.8659999999</v>
      </c>
      <c r="H12" s="195">
        <v>3625744.0939999996</v>
      </c>
      <c r="I12" s="196">
        <v>3302910.602</v>
      </c>
      <c r="J12" s="195">
        <v>35516068.769000001</v>
      </c>
    </row>
    <row r="13" spans="1:10" x14ac:dyDescent="0.25">
      <c r="A13" s="345" t="s">
        <v>10</v>
      </c>
      <c r="B13" s="6" t="s">
        <v>119</v>
      </c>
      <c r="C13" s="12">
        <v>3304140.1839721752</v>
      </c>
      <c r="D13" s="63">
        <v>2701030.9</v>
      </c>
      <c r="E13" s="63">
        <v>2516699</v>
      </c>
      <c r="F13" s="63">
        <v>2208610</v>
      </c>
      <c r="G13" s="63">
        <v>374812.88800000004</v>
      </c>
      <c r="H13" s="63">
        <v>535989.91599999997</v>
      </c>
      <c r="I13" s="192">
        <v>1249272</v>
      </c>
      <c r="J13" s="63">
        <v>12890554.887972174</v>
      </c>
    </row>
    <row r="14" spans="1:10" x14ac:dyDescent="0.25">
      <c r="A14" s="346"/>
      <c r="B14" s="7" t="s">
        <v>120</v>
      </c>
      <c r="C14" s="14">
        <v>4192755.85</v>
      </c>
      <c r="D14" s="64">
        <v>5885336.4960000003</v>
      </c>
      <c r="E14" s="64">
        <v>6648102.1400000006</v>
      </c>
      <c r="F14" s="64">
        <v>4833931.45</v>
      </c>
      <c r="G14" s="64">
        <v>2426063.3120000004</v>
      </c>
      <c r="H14" s="64">
        <v>2025184.541</v>
      </c>
      <c r="I14" s="193">
        <v>3360258.764</v>
      </c>
      <c r="J14" s="64">
        <v>29371632.552999999</v>
      </c>
    </row>
    <row r="15" spans="1:10" x14ac:dyDescent="0.25">
      <c r="A15" s="347"/>
      <c r="B15" s="8" t="s">
        <v>1</v>
      </c>
      <c r="C15" s="194">
        <v>7496896.0339721758</v>
      </c>
      <c r="D15" s="195">
        <v>8586367.3959999997</v>
      </c>
      <c r="E15" s="195">
        <v>9164801.1400000006</v>
      </c>
      <c r="F15" s="195">
        <v>7042541.4500000002</v>
      </c>
      <c r="G15" s="195">
        <v>2800876.2</v>
      </c>
      <c r="H15" s="195">
        <v>2561174.4569999999</v>
      </c>
      <c r="I15" s="196">
        <v>4609530.7640000004</v>
      </c>
      <c r="J15" s="195">
        <v>42262187.440972172</v>
      </c>
    </row>
    <row r="16" spans="1:10" x14ac:dyDescent="0.25">
      <c r="A16" s="345" t="s">
        <v>11</v>
      </c>
      <c r="B16" s="6" t="s">
        <v>119</v>
      </c>
      <c r="C16" s="12">
        <v>3156010.4699999997</v>
      </c>
      <c r="D16" s="63">
        <v>2112153.4299999997</v>
      </c>
      <c r="E16" s="63">
        <v>2964482</v>
      </c>
      <c r="F16" s="63">
        <v>1691341</v>
      </c>
      <c r="G16" s="63">
        <v>325369.60600000003</v>
      </c>
      <c r="H16" s="63">
        <v>613731.929</v>
      </c>
      <c r="I16" s="193">
        <v>1247379</v>
      </c>
      <c r="J16" s="64">
        <v>12110467.434999999</v>
      </c>
    </row>
    <row r="17" spans="1:10" x14ac:dyDescent="0.25">
      <c r="A17" s="346"/>
      <c r="B17" s="7" t="s">
        <v>120</v>
      </c>
      <c r="C17" s="14">
        <v>4966426.9270000001</v>
      </c>
      <c r="D17" s="64">
        <v>6034396.9580000006</v>
      </c>
      <c r="E17" s="64">
        <v>6604145.4040000001</v>
      </c>
      <c r="F17" s="64">
        <v>4542679.4360000007</v>
      </c>
      <c r="G17" s="64">
        <v>2484181.0960000004</v>
      </c>
      <c r="H17" s="64">
        <v>2224839.6179999998</v>
      </c>
      <c r="I17" s="193">
        <v>3771393.8879999998</v>
      </c>
      <c r="J17" s="64">
        <v>30628063.327000003</v>
      </c>
    </row>
    <row r="18" spans="1:10" x14ac:dyDescent="0.25">
      <c r="A18" s="347"/>
      <c r="B18" s="8" t="s">
        <v>1</v>
      </c>
      <c r="C18" s="194">
        <v>8122437.3969999999</v>
      </c>
      <c r="D18" s="195">
        <v>8146550.3880000003</v>
      </c>
      <c r="E18" s="195">
        <v>9568627.4039999992</v>
      </c>
      <c r="F18" s="195">
        <v>6234020.4360000007</v>
      </c>
      <c r="G18" s="195">
        <v>2809550.7020000005</v>
      </c>
      <c r="H18" s="195">
        <v>2838571.5469999998</v>
      </c>
      <c r="I18" s="196">
        <v>5018772.8880000003</v>
      </c>
      <c r="J18" s="195">
        <v>42738530.762000002</v>
      </c>
    </row>
    <row r="19" spans="1:10" ht="15" customHeight="1" x14ac:dyDescent="0.25">
      <c r="A19" s="345" t="s">
        <v>12</v>
      </c>
      <c r="B19" s="6" t="s">
        <v>119</v>
      </c>
      <c r="C19" s="12">
        <v>2324890.67</v>
      </c>
      <c r="D19" s="63">
        <v>2054522.4</v>
      </c>
      <c r="E19" s="63">
        <v>1950859</v>
      </c>
      <c r="F19" s="63">
        <v>1268372</v>
      </c>
      <c r="G19" s="63">
        <v>251565.35</v>
      </c>
      <c r="H19" s="63">
        <v>780960.68099999998</v>
      </c>
      <c r="I19" s="192">
        <v>1170093</v>
      </c>
      <c r="J19" s="63">
        <v>9801263.1009999998</v>
      </c>
    </row>
    <row r="20" spans="1:10" x14ac:dyDescent="0.25">
      <c r="A20" s="346"/>
      <c r="B20" s="7" t="s">
        <v>120</v>
      </c>
      <c r="C20" s="14">
        <v>4341038.2439999999</v>
      </c>
      <c r="D20" s="64">
        <v>6011441.4050000003</v>
      </c>
      <c r="E20" s="64">
        <v>4700732.6409999998</v>
      </c>
      <c r="F20" s="64">
        <v>3284281.1379999998</v>
      </c>
      <c r="G20" s="64">
        <v>1872823.584</v>
      </c>
      <c r="H20" s="64">
        <v>3089831.3530000001</v>
      </c>
      <c r="I20" s="193">
        <v>3413849.4380000001</v>
      </c>
      <c r="J20" s="64">
        <v>26713997.802999999</v>
      </c>
    </row>
    <row r="21" spans="1:10" x14ac:dyDescent="0.25">
      <c r="A21" s="347"/>
      <c r="B21" s="8" t="s">
        <v>1</v>
      </c>
      <c r="C21" s="194">
        <v>6665928.9139999999</v>
      </c>
      <c r="D21" s="195">
        <v>8065963.8049999997</v>
      </c>
      <c r="E21" s="195">
        <v>6651591.6409999998</v>
      </c>
      <c r="F21" s="195">
        <v>4552653.1380000003</v>
      </c>
      <c r="G21" s="195">
        <v>2124388.9339999999</v>
      </c>
      <c r="H21" s="195">
        <v>3870792.034</v>
      </c>
      <c r="I21" s="196">
        <v>4583942.4380000001</v>
      </c>
      <c r="J21" s="195">
        <v>36515260.903999999</v>
      </c>
    </row>
    <row r="22" spans="1:10" ht="15" customHeight="1" x14ac:dyDescent="0.25">
      <c r="A22" s="345" t="s">
        <v>13</v>
      </c>
      <c r="B22" s="6" t="s">
        <v>119</v>
      </c>
      <c r="C22" s="12">
        <v>2111243.0149999997</v>
      </c>
      <c r="D22" s="63">
        <v>1525866.42</v>
      </c>
      <c r="E22" s="63">
        <v>2409162.06</v>
      </c>
      <c r="F22" s="63">
        <v>1439662</v>
      </c>
      <c r="G22" s="63">
        <v>370290.81800000003</v>
      </c>
      <c r="H22" s="63">
        <v>747321.277</v>
      </c>
      <c r="I22" s="192">
        <v>1160472</v>
      </c>
      <c r="J22" s="63">
        <v>9764017.5899999999</v>
      </c>
    </row>
    <row r="23" spans="1:10" x14ac:dyDescent="0.25">
      <c r="A23" s="346"/>
      <c r="B23" s="7" t="s">
        <v>120</v>
      </c>
      <c r="C23" s="14">
        <v>3825248.8590000002</v>
      </c>
      <c r="D23" s="64">
        <v>3480452.37</v>
      </c>
      <c r="E23" s="64">
        <v>5713167.2200000007</v>
      </c>
      <c r="F23" s="64">
        <v>3539286.1919999998</v>
      </c>
      <c r="G23" s="64">
        <v>2181691.895</v>
      </c>
      <c r="H23" s="64">
        <v>3444831.1690000002</v>
      </c>
      <c r="I23" s="193">
        <v>2897268.7189999996</v>
      </c>
      <c r="J23" s="64">
        <v>25081946.424000002</v>
      </c>
    </row>
    <row r="24" spans="1:10" x14ac:dyDescent="0.25">
      <c r="A24" s="347"/>
      <c r="B24" s="8" t="s">
        <v>1</v>
      </c>
      <c r="C24" s="194">
        <v>5936491.8739999998</v>
      </c>
      <c r="D24" s="195">
        <v>5006318.79</v>
      </c>
      <c r="E24" s="195">
        <v>8122329.2800000012</v>
      </c>
      <c r="F24" s="195">
        <v>4978948.1919999998</v>
      </c>
      <c r="G24" s="195">
        <v>2551982.713</v>
      </c>
      <c r="H24" s="195">
        <v>4192152.4460000005</v>
      </c>
      <c r="I24" s="196">
        <v>4057740.7189999996</v>
      </c>
      <c r="J24" s="195">
        <v>34845964.013999999</v>
      </c>
    </row>
    <row r="25" spans="1:10" ht="15" customHeight="1" x14ac:dyDescent="0.25">
      <c r="A25" s="345" t="s">
        <v>14</v>
      </c>
      <c r="B25" s="6" t="s">
        <v>119</v>
      </c>
      <c r="C25" s="12">
        <v>2209784.7599999998</v>
      </c>
      <c r="D25" s="63">
        <v>1999156.93</v>
      </c>
      <c r="E25" s="63">
        <v>2517236</v>
      </c>
      <c r="F25" s="63">
        <v>1035978</v>
      </c>
      <c r="G25" s="63">
        <v>272477.88199999998</v>
      </c>
      <c r="H25" s="63">
        <v>741989.82499999995</v>
      </c>
      <c r="I25" s="192">
        <v>1242993</v>
      </c>
      <c r="J25" s="63">
        <v>10019616.397</v>
      </c>
    </row>
    <row r="26" spans="1:10" x14ac:dyDescent="0.25">
      <c r="A26" s="346"/>
      <c r="B26" s="7" t="s">
        <v>120</v>
      </c>
      <c r="C26" s="14">
        <v>4101917.7680000002</v>
      </c>
      <c r="D26" s="64">
        <v>5271448.7569999993</v>
      </c>
      <c r="E26" s="64">
        <v>4985166.5789999999</v>
      </c>
      <c r="F26" s="64">
        <v>2241780.2719999999</v>
      </c>
      <c r="G26" s="64">
        <v>1760619.7710000002</v>
      </c>
      <c r="H26" s="64">
        <v>3152131.7850000001</v>
      </c>
      <c r="I26" s="193">
        <v>3448460.5890000002</v>
      </c>
      <c r="J26" s="64">
        <v>24961525.521000002</v>
      </c>
    </row>
    <row r="27" spans="1:10" x14ac:dyDescent="0.25">
      <c r="A27" s="347"/>
      <c r="B27" s="8" t="s">
        <v>1</v>
      </c>
      <c r="C27" s="194">
        <v>6311702.5279999999</v>
      </c>
      <c r="D27" s="195">
        <v>7270605.686999999</v>
      </c>
      <c r="E27" s="195">
        <v>7502402.5789999999</v>
      </c>
      <c r="F27" s="195">
        <v>3277758.2719999999</v>
      </c>
      <c r="G27" s="195">
        <v>2033097.6530000002</v>
      </c>
      <c r="H27" s="195">
        <v>3894121.6100000003</v>
      </c>
      <c r="I27" s="196">
        <v>4691453.5889999997</v>
      </c>
      <c r="J27" s="195">
        <v>34981141.917999998</v>
      </c>
    </row>
    <row r="28" spans="1:10" x14ac:dyDescent="0.25">
      <c r="A28" s="345" t="s">
        <v>15</v>
      </c>
      <c r="B28" s="6" t="s">
        <v>119</v>
      </c>
      <c r="C28" s="12">
        <v>1642909.51</v>
      </c>
      <c r="D28" s="63">
        <v>1551303.85</v>
      </c>
      <c r="E28" s="63">
        <v>1870594</v>
      </c>
      <c r="F28" s="63">
        <v>760452</v>
      </c>
      <c r="G28" s="63">
        <v>362393.04800000001</v>
      </c>
      <c r="H28" s="63">
        <v>886451.772</v>
      </c>
      <c r="I28" s="192">
        <v>0</v>
      </c>
      <c r="J28" s="63">
        <v>7074104.1800000006</v>
      </c>
    </row>
    <row r="29" spans="1:10" x14ac:dyDescent="0.25">
      <c r="A29" s="346"/>
      <c r="B29" s="7" t="s">
        <v>120</v>
      </c>
      <c r="C29" s="14">
        <v>3110125.0049999999</v>
      </c>
      <c r="D29" s="64">
        <v>3412243.8130000001</v>
      </c>
      <c r="E29" s="64">
        <v>4071339.324</v>
      </c>
      <c r="F29" s="64">
        <v>2068090.2819999999</v>
      </c>
      <c r="G29" s="64">
        <v>2085521.8170000003</v>
      </c>
      <c r="H29" s="64">
        <v>3777875.6910000001</v>
      </c>
      <c r="I29" s="193">
        <v>0</v>
      </c>
      <c r="J29" s="64">
        <v>18525195.932</v>
      </c>
    </row>
    <row r="30" spans="1:10" x14ac:dyDescent="0.25">
      <c r="A30" s="347"/>
      <c r="B30" s="8" t="s">
        <v>1</v>
      </c>
      <c r="C30" s="194">
        <v>4753034.5149999997</v>
      </c>
      <c r="D30" s="195">
        <v>4963547.6630000006</v>
      </c>
      <c r="E30" s="195">
        <v>5941933.324</v>
      </c>
      <c r="F30" s="195">
        <v>2828542.2819999997</v>
      </c>
      <c r="G30" s="195">
        <v>2447914.8650000002</v>
      </c>
      <c r="H30" s="195">
        <v>4664327.4630000005</v>
      </c>
      <c r="I30" s="196">
        <v>0</v>
      </c>
      <c r="J30" s="195">
        <v>25599300.112</v>
      </c>
    </row>
    <row r="31" spans="1:10" x14ac:dyDescent="0.25">
      <c r="A31" s="345" t="s">
        <v>16</v>
      </c>
      <c r="B31" s="6" t="s">
        <v>119</v>
      </c>
      <c r="C31" s="12">
        <v>1799342.87</v>
      </c>
      <c r="D31" s="63">
        <v>2209805</v>
      </c>
      <c r="E31" s="63">
        <v>2166800</v>
      </c>
      <c r="F31" s="63">
        <v>866271</v>
      </c>
      <c r="G31" s="63">
        <v>436344.20899999997</v>
      </c>
      <c r="H31" s="63">
        <v>648031.38600000006</v>
      </c>
      <c r="I31" s="192">
        <v>0</v>
      </c>
      <c r="J31" s="63">
        <v>8126594.4649999999</v>
      </c>
    </row>
    <row r="32" spans="1:10" x14ac:dyDescent="0.25">
      <c r="A32" s="346"/>
      <c r="B32" s="7" t="s">
        <v>120</v>
      </c>
      <c r="C32" s="14">
        <v>3206557.713</v>
      </c>
      <c r="D32" s="64">
        <v>4813997.91</v>
      </c>
      <c r="E32" s="64">
        <v>4975043.74</v>
      </c>
      <c r="F32" s="64">
        <v>2331924.8140000002</v>
      </c>
      <c r="G32" s="64">
        <v>2614510.7290000003</v>
      </c>
      <c r="H32" s="64">
        <v>3308324.2390000001</v>
      </c>
      <c r="I32" s="193">
        <v>0</v>
      </c>
      <c r="J32" s="64">
        <v>21250359.145000003</v>
      </c>
    </row>
    <row r="33" spans="1:10" x14ac:dyDescent="0.25">
      <c r="A33" s="347"/>
      <c r="B33" s="8" t="s">
        <v>1</v>
      </c>
      <c r="C33" s="194">
        <v>5005900.5830000006</v>
      </c>
      <c r="D33" s="195">
        <v>7023802.9100000001</v>
      </c>
      <c r="E33" s="195">
        <v>7141843.7400000002</v>
      </c>
      <c r="F33" s="195">
        <v>3198195.8140000002</v>
      </c>
      <c r="G33" s="195">
        <v>3050854.9380000001</v>
      </c>
      <c r="H33" s="195">
        <v>3956355.625</v>
      </c>
      <c r="I33" s="196">
        <v>0</v>
      </c>
      <c r="J33" s="195">
        <v>29376953.610000003</v>
      </c>
    </row>
    <row r="34" spans="1:10" x14ac:dyDescent="0.25">
      <c r="A34" s="345" t="s">
        <v>17</v>
      </c>
      <c r="B34" s="6" t="s">
        <v>119</v>
      </c>
      <c r="C34" s="12">
        <v>2192412.8200000003</v>
      </c>
      <c r="D34" s="63">
        <v>2137523.3200000003</v>
      </c>
      <c r="E34" s="63">
        <v>1964423</v>
      </c>
      <c r="F34" s="63">
        <v>596807.75</v>
      </c>
      <c r="G34" s="63">
        <v>426000.15500000003</v>
      </c>
      <c r="H34" s="63">
        <v>621381</v>
      </c>
      <c r="I34" s="192">
        <v>0</v>
      </c>
      <c r="J34" s="63">
        <v>7938548.0450000009</v>
      </c>
    </row>
    <row r="35" spans="1:10" x14ac:dyDescent="0.25">
      <c r="A35" s="346"/>
      <c r="B35" s="7" t="s">
        <v>120</v>
      </c>
      <c r="C35" s="14">
        <v>4138854.6349999998</v>
      </c>
      <c r="D35" s="64">
        <v>4141291.3770000003</v>
      </c>
      <c r="E35" s="64">
        <v>5075771.2520000003</v>
      </c>
      <c r="F35" s="64">
        <v>1614362.7690000001</v>
      </c>
      <c r="G35" s="64">
        <v>2761572.142</v>
      </c>
      <c r="H35" s="64">
        <v>2843667.0109999995</v>
      </c>
      <c r="I35" s="193">
        <v>0</v>
      </c>
      <c r="J35" s="64">
        <v>20575519.186000001</v>
      </c>
    </row>
    <row r="36" spans="1:10" x14ac:dyDescent="0.25">
      <c r="A36" s="347"/>
      <c r="B36" s="8" t="s">
        <v>1</v>
      </c>
      <c r="C36" s="194">
        <v>6331267.4550000001</v>
      </c>
      <c r="D36" s="195">
        <v>6278814.6970000006</v>
      </c>
      <c r="E36" s="195">
        <v>7040194.2520000003</v>
      </c>
      <c r="F36" s="195">
        <v>2211170.5190000003</v>
      </c>
      <c r="G36" s="195">
        <v>3187572.2970000003</v>
      </c>
      <c r="H36" s="195">
        <v>3465048.0109999995</v>
      </c>
      <c r="I36" s="196">
        <v>0</v>
      </c>
      <c r="J36" s="195">
        <v>28514067.231000002</v>
      </c>
    </row>
    <row r="37" spans="1:10" x14ac:dyDescent="0.25">
      <c r="A37" s="345" t="s">
        <v>18</v>
      </c>
      <c r="B37" s="6" t="s">
        <v>119</v>
      </c>
      <c r="C37" s="12">
        <v>2304825.5260278252</v>
      </c>
      <c r="D37" s="63">
        <v>1145925</v>
      </c>
      <c r="E37" s="63">
        <v>2200500.2000000002</v>
      </c>
      <c r="F37" s="63">
        <v>490043.50099999999</v>
      </c>
      <c r="G37" s="63">
        <v>340156.85499999998</v>
      </c>
      <c r="H37" s="63">
        <v>606774</v>
      </c>
      <c r="I37" s="192">
        <v>0</v>
      </c>
      <c r="J37" s="63">
        <v>7088225.0820278265</v>
      </c>
    </row>
    <row r="38" spans="1:10" x14ac:dyDescent="0.25">
      <c r="A38" s="346"/>
      <c r="B38" s="7" t="s">
        <v>120</v>
      </c>
      <c r="C38" s="14">
        <v>3982808.6640000003</v>
      </c>
      <c r="D38" s="64">
        <v>2965192.3399999994</v>
      </c>
      <c r="E38" s="64">
        <v>4067680.8190000001</v>
      </c>
      <c r="F38" s="64">
        <v>1252063.1310000001</v>
      </c>
      <c r="G38" s="64">
        <v>2383400.415</v>
      </c>
      <c r="H38" s="64">
        <v>2908103.3569999998</v>
      </c>
      <c r="I38" s="193">
        <v>0</v>
      </c>
      <c r="J38" s="64">
        <v>17559248.726</v>
      </c>
    </row>
    <row r="39" spans="1:10" x14ac:dyDescent="0.25">
      <c r="A39" s="347"/>
      <c r="B39" s="8" t="s">
        <v>1</v>
      </c>
      <c r="C39" s="194">
        <v>6287634.1900278255</v>
      </c>
      <c r="D39" s="195">
        <v>4111117.3399999994</v>
      </c>
      <c r="E39" s="195">
        <v>6268181.0190000003</v>
      </c>
      <c r="F39" s="195">
        <v>1742106.632</v>
      </c>
      <c r="G39" s="195">
        <v>2723557.27</v>
      </c>
      <c r="H39" s="195">
        <v>3514877.3569999998</v>
      </c>
      <c r="I39" s="196">
        <v>0</v>
      </c>
      <c r="J39" s="195">
        <v>24647473.808027826</v>
      </c>
    </row>
    <row r="40" spans="1:10" ht="15" customHeight="1" x14ac:dyDescent="0.25">
      <c r="A40" s="345" t="s">
        <v>1</v>
      </c>
      <c r="B40" s="6" t="s">
        <v>119</v>
      </c>
      <c r="C40" s="12">
        <v>26842592.114999998</v>
      </c>
      <c r="D40" s="63">
        <v>22764191.810000002</v>
      </c>
      <c r="E40" s="63">
        <v>25340782.260000002</v>
      </c>
      <c r="F40" s="63">
        <v>15086314.051000001</v>
      </c>
      <c r="G40" s="63">
        <v>4619598.6089999992</v>
      </c>
      <c r="H40" s="63">
        <v>7651935.5009999992</v>
      </c>
      <c r="I40" s="192">
        <v>7895367</v>
      </c>
      <c r="J40" s="63">
        <v>110200781.346</v>
      </c>
    </row>
    <row r="41" spans="1:10" x14ac:dyDescent="0.25">
      <c r="A41" s="346"/>
      <c r="B41" s="7" t="s">
        <v>120</v>
      </c>
      <c r="C41" s="14">
        <v>43562629.384999998</v>
      </c>
      <c r="D41" s="64">
        <v>49379321.962000005</v>
      </c>
      <c r="E41" s="64">
        <v>58079402.354999997</v>
      </c>
      <c r="F41" s="64">
        <v>35431108.983000003</v>
      </c>
      <c r="G41" s="64">
        <v>26143182.544000003</v>
      </c>
      <c r="H41" s="64">
        <v>33928776.714000002</v>
      </c>
      <c r="I41" s="193">
        <v>23535956.016000003</v>
      </c>
      <c r="J41" s="64">
        <v>270060377.95899999</v>
      </c>
    </row>
    <row r="42" spans="1:10" x14ac:dyDescent="0.25">
      <c r="A42" s="347"/>
      <c r="B42" s="8" t="s">
        <v>1</v>
      </c>
      <c r="C42" s="194">
        <v>70405221.5</v>
      </c>
      <c r="D42" s="195">
        <v>72143513.772000015</v>
      </c>
      <c r="E42" s="195">
        <v>83420184.614999995</v>
      </c>
      <c r="F42" s="195">
        <v>50517423.034000002</v>
      </c>
      <c r="G42" s="195">
        <v>30762781.153000005</v>
      </c>
      <c r="H42" s="195">
        <v>41580712.215000004</v>
      </c>
      <c r="I42" s="196">
        <v>31431323.016000003</v>
      </c>
      <c r="J42" s="195">
        <v>380261159.30500001</v>
      </c>
    </row>
    <row r="45" spans="1:10" x14ac:dyDescent="0.25">
      <c r="A45" s="87" t="s">
        <v>242</v>
      </c>
    </row>
  </sheetData>
  <mergeCells count="14">
    <mergeCell ref="C2:J2"/>
    <mergeCell ref="A37:A39"/>
    <mergeCell ref="A40:A42"/>
    <mergeCell ref="A19:A21"/>
    <mergeCell ref="A22:A24"/>
    <mergeCell ref="A25:A27"/>
    <mergeCell ref="A28:A30"/>
    <mergeCell ref="A31:A33"/>
    <mergeCell ref="A34:A36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8"/>
  <sheetViews>
    <sheetView zoomScaleNormal="100" workbookViewId="0">
      <selection activeCell="B2" sqref="B2:N2"/>
    </sheetView>
  </sheetViews>
  <sheetFormatPr defaultRowHeight="14.25" x14ac:dyDescent="0.2"/>
  <cols>
    <col min="1" max="1" width="15.42578125" style="107" customWidth="1"/>
    <col min="2" max="14" width="12.140625" style="107" customWidth="1"/>
    <col min="15" max="16384" width="9.140625" style="107"/>
  </cols>
  <sheetData>
    <row r="2" spans="1:14" ht="25.5" customHeight="1" x14ac:dyDescent="0.2">
      <c r="A2" s="108"/>
      <c r="B2" s="348" t="s">
        <v>134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5" x14ac:dyDescent="0.2">
      <c r="A3" s="62" t="s">
        <v>2</v>
      </c>
      <c r="B3" s="61" t="s">
        <v>7</v>
      </c>
      <c r="C3" s="62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62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1" t="s">
        <v>1</v>
      </c>
    </row>
    <row r="4" spans="1:14" ht="15" x14ac:dyDescent="0.2">
      <c r="A4" s="137">
        <v>2011</v>
      </c>
      <c r="B4" s="12">
        <v>277.10000000000002</v>
      </c>
      <c r="C4" s="9">
        <v>184.1</v>
      </c>
      <c r="D4" s="13">
        <v>190.6</v>
      </c>
      <c r="E4" s="9">
        <v>283.3</v>
      </c>
      <c r="F4" s="13">
        <v>236</v>
      </c>
      <c r="G4" s="9">
        <v>301.39999999999998</v>
      </c>
      <c r="H4" s="13">
        <v>266.8</v>
      </c>
      <c r="I4" s="9">
        <v>300.89999999999998</v>
      </c>
      <c r="J4" s="13">
        <v>313</v>
      </c>
      <c r="K4" s="9">
        <v>324.10000000000002</v>
      </c>
      <c r="L4" s="13">
        <v>280.89999999999998</v>
      </c>
      <c r="M4" s="17">
        <v>367.9</v>
      </c>
      <c r="N4" s="140">
        <v>3326.1</v>
      </c>
    </row>
    <row r="5" spans="1:14" ht="15" x14ac:dyDescent="0.2">
      <c r="A5" s="137">
        <v>2012</v>
      </c>
      <c r="B5" s="14">
        <v>226.1</v>
      </c>
      <c r="C5" s="10">
        <v>274.09999999999997</v>
      </c>
      <c r="D5" s="13">
        <v>234.3</v>
      </c>
      <c r="E5" s="10">
        <v>376.80000000000007</v>
      </c>
      <c r="F5" s="13">
        <v>342.09999999999997</v>
      </c>
      <c r="G5" s="10">
        <v>311.79999999999995</v>
      </c>
      <c r="H5" s="13">
        <v>179.7</v>
      </c>
      <c r="I5" s="10">
        <v>417.7999999999999</v>
      </c>
      <c r="J5" s="13">
        <v>348.3</v>
      </c>
      <c r="K5" s="10">
        <v>564.1</v>
      </c>
      <c r="L5" s="13">
        <v>547.40000000000009</v>
      </c>
      <c r="M5" s="18">
        <v>453.3</v>
      </c>
      <c r="N5" s="140">
        <v>4275.8</v>
      </c>
    </row>
    <row r="6" spans="1:14" ht="15" x14ac:dyDescent="0.2">
      <c r="A6" s="137">
        <v>2013</v>
      </c>
      <c r="B6" s="14">
        <v>367.59999999999997</v>
      </c>
      <c r="C6" s="10">
        <v>270.5</v>
      </c>
      <c r="D6" s="13">
        <v>269.7</v>
      </c>
      <c r="E6" s="10">
        <v>311.59999999999997</v>
      </c>
      <c r="F6" s="13">
        <v>435.2</v>
      </c>
      <c r="G6" s="10">
        <v>489.09999999999997</v>
      </c>
      <c r="H6" s="13">
        <v>518</v>
      </c>
      <c r="I6" s="10">
        <v>387</v>
      </c>
      <c r="J6" s="13">
        <v>352.3</v>
      </c>
      <c r="K6" s="10">
        <v>331.09999999999997</v>
      </c>
      <c r="L6" s="13">
        <v>297.7</v>
      </c>
      <c r="M6" s="18">
        <v>215.2</v>
      </c>
      <c r="N6" s="140">
        <v>4245</v>
      </c>
    </row>
    <row r="7" spans="1:14" ht="15" x14ac:dyDescent="0.2">
      <c r="A7" s="137">
        <v>2014</v>
      </c>
      <c r="B7" s="14">
        <v>226.5</v>
      </c>
      <c r="C7" s="10">
        <v>231.00000000000003</v>
      </c>
      <c r="D7" s="13">
        <v>333.9</v>
      </c>
      <c r="E7" s="10">
        <v>381.8</v>
      </c>
      <c r="F7" s="13">
        <v>377.2</v>
      </c>
      <c r="G7" s="10">
        <v>713</v>
      </c>
      <c r="H7" s="13">
        <v>625.5</v>
      </c>
      <c r="I7" s="10">
        <v>645</v>
      </c>
      <c r="J7" s="13">
        <v>571.5</v>
      </c>
      <c r="K7" s="10">
        <v>506</v>
      </c>
      <c r="L7" s="13">
        <v>452</v>
      </c>
      <c r="M7" s="18">
        <v>533.5</v>
      </c>
      <c r="N7" s="140">
        <v>5596.9</v>
      </c>
    </row>
    <row r="8" spans="1:14" ht="15" x14ac:dyDescent="0.2">
      <c r="A8" s="137">
        <v>2015</v>
      </c>
      <c r="B8" s="14">
        <v>473</v>
      </c>
      <c r="C8" s="10">
        <v>601.5</v>
      </c>
      <c r="D8" s="13">
        <v>352.5</v>
      </c>
      <c r="E8" s="10">
        <v>350</v>
      </c>
      <c r="F8" s="13">
        <v>420.5</v>
      </c>
      <c r="G8" s="10">
        <v>472.5</v>
      </c>
      <c r="H8" s="13">
        <v>381.5</v>
      </c>
      <c r="I8" s="10">
        <v>529</v>
      </c>
      <c r="J8" s="13">
        <v>366.5</v>
      </c>
      <c r="K8" s="10">
        <v>413.5</v>
      </c>
      <c r="L8" s="13">
        <v>480.5</v>
      </c>
      <c r="M8" s="18">
        <v>336</v>
      </c>
      <c r="N8" s="140">
        <v>5177</v>
      </c>
    </row>
    <row r="9" spans="1:14" ht="15" x14ac:dyDescent="0.2">
      <c r="A9" s="137">
        <v>2016</v>
      </c>
      <c r="B9" s="14">
        <v>527</v>
      </c>
      <c r="C9" s="10">
        <v>351.5</v>
      </c>
      <c r="D9" s="13">
        <v>326.5</v>
      </c>
      <c r="E9" s="10">
        <v>391</v>
      </c>
      <c r="F9" s="13">
        <v>513</v>
      </c>
      <c r="G9" s="10">
        <v>573.5</v>
      </c>
      <c r="H9" s="13">
        <v>378</v>
      </c>
      <c r="I9" s="10">
        <v>450</v>
      </c>
      <c r="J9" s="13">
        <v>385</v>
      </c>
      <c r="K9" s="10">
        <v>292</v>
      </c>
      <c r="L9" s="13">
        <v>321</v>
      </c>
      <c r="M9" s="18">
        <v>236</v>
      </c>
      <c r="N9" s="140">
        <v>4744.5</v>
      </c>
    </row>
    <row r="10" spans="1:14" ht="15" x14ac:dyDescent="0.2">
      <c r="A10" s="137">
        <v>2017</v>
      </c>
      <c r="B10" s="14">
        <v>393.5</v>
      </c>
      <c r="C10" s="10">
        <v>221.5</v>
      </c>
      <c r="D10" s="13">
        <v>333.5</v>
      </c>
      <c r="E10" s="10">
        <v>295.5</v>
      </c>
      <c r="F10" s="13">
        <v>394.5</v>
      </c>
      <c r="G10" s="10">
        <v>440.5</v>
      </c>
      <c r="H10" s="13">
        <v>892</v>
      </c>
      <c r="I10" s="10">
        <v>385</v>
      </c>
      <c r="J10" s="13">
        <v>338.5</v>
      </c>
      <c r="K10" s="10">
        <v>156.5</v>
      </c>
      <c r="L10" s="13">
        <v>410</v>
      </c>
      <c r="M10" s="18">
        <v>400</v>
      </c>
      <c r="N10" s="140">
        <v>4661</v>
      </c>
    </row>
    <row r="11" spans="1:14" ht="15" x14ac:dyDescent="0.2">
      <c r="A11" s="137">
        <v>2018</v>
      </c>
      <c r="B11" s="14">
        <v>250.5</v>
      </c>
      <c r="C11" s="10">
        <v>234</v>
      </c>
      <c r="D11" s="13">
        <v>336.5</v>
      </c>
      <c r="E11" s="10">
        <v>339.5</v>
      </c>
      <c r="F11" s="13">
        <v>395</v>
      </c>
      <c r="G11" s="10">
        <v>484.5</v>
      </c>
      <c r="H11" s="13">
        <v>456</v>
      </c>
      <c r="I11" s="10">
        <v>272.5</v>
      </c>
      <c r="J11" s="13">
        <v>389</v>
      </c>
      <c r="K11" s="10">
        <v>376.5</v>
      </c>
      <c r="L11" s="13">
        <v>103</v>
      </c>
      <c r="M11" s="18">
        <v>944</v>
      </c>
      <c r="N11" s="140">
        <v>4581</v>
      </c>
    </row>
    <row r="12" spans="1:14" ht="15" x14ac:dyDescent="0.2">
      <c r="A12" s="137">
        <v>2019</v>
      </c>
      <c r="B12" s="14">
        <v>293</v>
      </c>
      <c r="C12" s="10">
        <v>254.5</v>
      </c>
      <c r="D12" s="13">
        <v>269</v>
      </c>
      <c r="E12" s="10">
        <v>242.5</v>
      </c>
      <c r="F12" s="13">
        <v>420.5</v>
      </c>
      <c r="G12" s="10">
        <v>386</v>
      </c>
      <c r="H12" s="13">
        <v>368</v>
      </c>
      <c r="I12" s="10">
        <v>379</v>
      </c>
      <c r="J12" s="13">
        <v>268.5</v>
      </c>
      <c r="K12" s="10">
        <v>110</v>
      </c>
      <c r="L12" s="13">
        <v>289.5</v>
      </c>
      <c r="M12" s="18">
        <v>255.1</v>
      </c>
      <c r="N12" s="140">
        <v>3535.6</v>
      </c>
    </row>
    <row r="13" spans="1:14" ht="15" x14ac:dyDescent="0.2">
      <c r="A13" s="137">
        <v>2020</v>
      </c>
      <c r="B13" s="14">
        <v>316.10000000000002</v>
      </c>
      <c r="C13" s="10">
        <v>172.6</v>
      </c>
      <c r="D13" s="13">
        <v>198.7</v>
      </c>
      <c r="E13" s="10">
        <v>89.5</v>
      </c>
      <c r="F13" s="13">
        <v>268.2</v>
      </c>
      <c r="G13" s="10">
        <v>557.29999999999995</v>
      </c>
      <c r="H13" s="13">
        <v>244.5</v>
      </c>
      <c r="I13" s="10">
        <v>645.9</v>
      </c>
      <c r="J13" s="13">
        <v>264.2</v>
      </c>
      <c r="K13" s="10">
        <v>431.5</v>
      </c>
      <c r="L13" s="13">
        <v>244.2</v>
      </c>
      <c r="M13" s="18">
        <v>208.9</v>
      </c>
      <c r="N13" s="140">
        <v>3641.6</v>
      </c>
    </row>
    <row r="14" spans="1:14" ht="15" x14ac:dyDescent="0.2">
      <c r="A14" s="137">
        <v>2021</v>
      </c>
      <c r="B14" s="14">
        <v>385.1</v>
      </c>
      <c r="C14" s="10">
        <v>225.1</v>
      </c>
      <c r="D14" s="13">
        <v>311.5</v>
      </c>
      <c r="E14" s="10">
        <v>259.10000000000002</v>
      </c>
      <c r="F14" s="13">
        <v>265.39999999999998</v>
      </c>
      <c r="G14" s="10">
        <v>859.4</v>
      </c>
      <c r="H14" s="13">
        <v>463.5</v>
      </c>
      <c r="I14" s="10">
        <v>226.9</v>
      </c>
      <c r="J14" s="13"/>
      <c r="K14" s="10"/>
      <c r="L14" s="13"/>
      <c r="M14" s="18"/>
      <c r="N14" s="140">
        <v>2996</v>
      </c>
    </row>
    <row r="15" spans="1:14" ht="15" x14ac:dyDescent="0.2">
      <c r="A15" s="62" t="s">
        <v>1</v>
      </c>
      <c r="B15" s="15">
        <v>3735.5</v>
      </c>
      <c r="C15" s="11">
        <v>3020.4</v>
      </c>
      <c r="D15" s="11">
        <v>3156.7</v>
      </c>
      <c r="E15" s="11">
        <v>3320.6</v>
      </c>
      <c r="F15" s="11">
        <v>4067.6</v>
      </c>
      <c r="G15" s="11">
        <v>5589</v>
      </c>
      <c r="H15" s="11">
        <v>4773.5</v>
      </c>
      <c r="I15" s="11">
        <v>4639</v>
      </c>
      <c r="J15" s="11">
        <v>3596.8</v>
      </c>
      <c r="K15" s="11">
        <v>3505.3</v>
      </c>
      <c r="L15" s="11">
        <v>3426.2</v>
      </c>
      <c r="M15" s="19">
        <v>3949.9</v>
      </c>
      <c r="N15" s="11">
        <v>46780.5</v>
      </c>
    </row>
    <row r="18" spans="1:1" x14ac:dyDescent="0.2">
      <c r="A18" s="87" t="s">
        <v>242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18"/>
  <sheetViews>
    <sheetView zoomScaleNormal="100" workbookViewId="0">
      <selection activeCell="B2" sqref="B2:N2"/>
    </sheetView>
  </sheetViews>
  <sheetFormatPr defaultRowHeight="14.25" x14ac:dyDescent="0.2"/>
  <cols>
    <col min="1" max="1" width="14.7109375" style="107" customWidth="1"/>
    <col min="2" max="14" width="12" style="107" customWidth="1"/>
    <col min="15" max="16384" width="9.140625" style="107"/>
  </cols>
  <sheetData>
    <row r="2" spans="1:14" ht="25.5" customHeight="1" x14ac:dyDescent="0.2">
      <c r="A2" s="108"/>
      <c r="B2" s="348" t="s">
        <v>193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5" x14ac:dyDescent="0.2">
      <c r="A3" s="62" t="s">
        <v>2</v>
      </c>
      <c r="B3" s="61" t="s">
        <v>7</v>
      </c>
      <c r="C3" s="62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62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1" t="s">
        <v>1</v>
      </c>
    </row>
    <row r="4" spans="1:14" ht="15" x14ac:dyDescent="0.2">
      <c r="A4" s="137">
        <v>2011</v>
      </c>
      <c r="B4" s="12">
        <v>33252</v>
      </c>
      <c r="C4" s="9">
        <v>22092</v>
      </c>
      <c r="D4" s="13">
        <v>22872</v>
      </c>
      <c r="E4" s="9">
        <v>33996</v>
      </c>
      <c r="F4" s="13">
        <v>28320</v>
      </c>
      <c r="G4" s="9">
        <v>1473</v>
      </c>
      <c r="H4" s="13">
        <v>1739.8</v>
      </c>
      <c r="I4" s="9">
        <v>2040.7</v>
      </c>
      <c r="J4" s="13">
        <v>37560</v>
      </c>
      <c r="K4" s="9">
        <v>2667.7</v>
      </c>
      <c r="L4" s="13">
        <v>2958.6</v>
      </c>
      <c r="M4" s="17">
        <v>3326.5</v>
      </c>
      <c r="N4" s="140">
        <v>192298.30000000002</v>
      </c>
    </row>
    <row r="5" spans="1:14" ht="15" x14ac:dyDescent="0.2">
      <c r="A5" s="137">
        <v>2012</v>
      </c>
      <c r="B5" s="14">
        <v>27132</v>
      </c>
      <c r="C5" s="10">
        <v>32892</v>
      </c>
      <c r="D5" s="13">
        <v>28116</v>
      </c>
      <c r="E5" s="10">
        <v>45216</v>
      </c>
      <c r="F5" s="13">
        <v>41052</v>
      </c>
      <c r="G5" s="10">
        <v>37416</v>
      </c>
      <c r="H5" s="13">
        <v>21564</v>
      </c>
      <c r="I5" s="10">
        <v>50136</v>
      </c>
      <c r="J5" s="13">
        <v>41796</v>
      </c>
      <c r="K5" s="10">
        <v>67692</v>
      </c>
      <c r="L5" s="13">
        <v>65688</v>
      </c>
      <c r="M5" s="18">
        <v>54396</v>
      </c>
      <c r="N5" s="140">
        <v>513096</v>
      </c>
    </row>
    <row r="6" spans="1:14" ht="15" x14ac:dyDescent="0.2">
      <c r="A6" s="137">
        <v>2013</v>
      </c>
      <c r="B6" s="14">
        <v>44112</v>
      </c>
      <c r="C6" s="10">
        <v>32460</v>
      </c>
      <c r="D6" s="13">
        <v>32364</v>
      </c>
      <c r="E6" s="10">
        <v>37392</v>
      </c>
      <c r="F6" s="13">
        <v>52224</v>
      </c>
      <c r="G6" s="10">
        <v>58692</v>
      </c>
      <c r="H6" s="13">
        <v>62160</v>
      </c>
      <c r="I6" s="10">
        <v>46440</v>
      </c>
      <c r="J6" s="13">
        <v>42276</v>
      </c>
      <c r="K6" s="10">
        <v>39732</v>
      </c>
      <c r="L6" s="13">
        <v>35724</v>
      </c>
      <c r="M6" s="18">
        <v>25824</v>
      </c>
      <c r="N6" s="140">
        <v>509400</v>
      </c>
    </row>
    <row r="7" spans="1:14" ht="15" x14ac:dyDescent="0.2">
      <c r="A7" s="137">
        <v>2014</v>
      </c>
      <c r="B7" s="14">
        <v>27180</v>
      </c>
      <c r="C7" s="10">
        <v>27720</v>
      </c>
      <c r="D7" s="13">
        <v>40068</v>
      </c>
      <c r="E7" s="10">
        <v>45816</v>
      </c>
      <c r="F7" s="13">
        <v>45264</v>
      </c>
      <c r="G7" s="10">
        <v>85560</v>
      </c>
      <c r="H7" s="13">
        <v>75060</v>
      </c>
      <c r="I7" s="10">
        <v>77400</v>
      </c>
      <c r="J7" s="13">
        <v>68580</v>
      </c>
      <c r="K7" s="10">
        <v>60720</v>
      </c>
      <c r="L7" s="13">
        <v>54240</v>
      </c>
      <c r="M7" s="18">
        <v>64260</v>
      </c>
      <c r="N7" s="140">
        <v>671868</v>
      </c>
    </row>
    <row r="8" spans="1:14" ht="15" x14ac:dyDescent="0.2">
      <c r="A8" s="137">
        <v>2015</v>
      </c>
      <c r="B8" s="14">
        <v>56770</v>
      </c>
      <c r="C8" s="10">
        <v>72.055000000000007</v>
      </c>
      <c r="D8" s="13">
        <v>40920</v>
      </c>
      <c r="E8" s="10">
        <v>42190</v>
      </c>
      <c r="F8" s="13">
        <v>51850</v>
      </c>
      <c r="G8" s="10">
        <v>57400</v>
      </c>
      <c r="H8" s="13">
        <v>45162</v>
      </c>
      <c r="I8" s="10">
        <v>60250</v>
      </c>
      <c r="J8" s="13">
        <v>43365</v>
      </c>
      <c r="K8" s="10">
        <v>47725</v>
      </c>
      <c r="L8" s="13">
        <v>54995</v>
      </c>
      <c r="M8" s="18">
        <v>38845</v>
      </c>
      <c r="N8" s="140">
        <v>539544.05499999993</v>
      </c>
    </row>
    <row r="9" spans="1:14" ht="15" x14ac:dyDescent="0.2">
      <c r="A9" s="137">
        <v>2016</v>
      </c>
      <c r="B9" s="14">
        <v>59768</v>
      </c>
      <c r="C9" s="10">
        <v>41840</v>
      </c>
      <c r="D9" s="13">
        <v>38155</v>
      </c>
      <c r="E9" s="10">
        <v>45462</v>
      </c>
      <c r="F9" s="13">
        <v>59435</v>
      </c>
      <c r="G9" s="10">
        <v>68207</v>
      </c>
      <c r="H9" s="13">
        <v>44515</v>
      </c>
      <c r="I9" s="10">
        <v>51835</v>
      </c>
      <c r="J9" s="13">
        <v>44325</v>
      </c>
      <c r="K9" s="10">
        <v>33725</v>
      </c>
      <c r="L9" s="13">
        <v>37055</v>
      </c>
      <c r="M9" s="18">
        <v>27635</v>
      </c>
      <c r="N9" s="140">
        <v>551957</v>
      </c>
    </row>
    <row r="10" spans="1:14" ht="15" x14ac:dyDescent="0.2">
      <c r="A10" s="137">
        <v>2017</v>
      </c>
      <c r="B10" s="14">
        <v>44828</v>
      </c>
      <c r="C10" s="10">
        <v>26850</v>
      </c>
      <c r="D10" s="13">
        <v>38660</v>
      </c>
      <c r="E10" s="10">
        <v>35250</v>
      </c>
      <c r="F10" s="13">
        <v>45910</v>
      </c>
      <c r="G10" s="10">
        <v>51385</v>
      </c>
      <c r="H10" s="13">
        <v>107225</v>
      </c>
      <c r="I10" s="10">
        <v>4550</v>
      </c>
      <c r="J10" s="13">
        <v>41099</v>
      </c>
      <c r="K10" s="10">
        <v>18697</v>
      </c>
      <c r="L10" s="13">
        <v>49200</v>
      </c>
      <c r="M10" s="18">
        <v>48000</v>
      </c>
      <c r="N10" s="140">
        <v>511654</v>
      </c>
    </row>
    <row r="11" spans="1:14" ht="15" x14ac:dyDescent="0.2">
      <c r="A11" s="137">
        <v>2018</v>
      </c>
      <c r="B11" s="14">
        <v>28010</v>
      </c>
      <c r="C11" s="10">
        <v>26195</v>
      </c>
      <c r="D11" s="13">
        <v>59080</v>
      </c>
      <c r="E11" s="10">
        <v>38500</v>
      </c>
      <c r="F11" s="13">
        <v>44420</v>
      </c>
      <c r="G11" s="10">
        <v>55655</v>
      </c>
      <c r="H11" s="13">
        <v>51160</v>
      </c>
      <c r="I11" s="10">
        <v>31225</v>
      </c>
      <c r="J11" s="13">
        <v>44130</v>
      </c>
      <c r="K11" s="10">
        <v>43420</v>
      </c>
      <c r="L11" s="13">
        <v>11400</v>
      </c>
      <c r="M11" s="18">
        <v>113280</v>
      </c>
      <c r="N11" s="140">
        <v>546475</v>
      </c>
    </row>
    <row r="12" spans="1:14" ht="15" x14ac:dyDescent="0.2">
      <c r="A12" s="137">
        <v>2019</v>
      </c>
      <c r="B12" s="14">
        <v>32703</v>
      </c>
      <c r="C12" s="10">
        <v>28315</v>
      </c>
      <c r="D12" s="13">
        <v>29683</v>
      </c>
      <c r="E12" s="10">
        <v>29100</v>
      </c>
      <c r="F12" s="13">
        <v>50460</v>
      </c>
      <c r="G12" s="10">
        <v>46320</v>
      </c>
      <c r="H12" s="13">
        <v>44160</v>
      </c>
      <c r="I12" s="10">
        <v>45480</v>
      </c>
      <c r="J12" s="13">
        <v>3220</v>
      </c>
      <c r="K12" s="10">
        <v>13200</v>
      </c>
      <c r="L12" s="13">
        <v>33846</v>
      </c>
      <c r="M12" s="18">
        <v>30612</v>
      </c>
      <c r="N12" s="140">
        <v>387099</v>
      </c>
    </row>
    <row r="13" spans="1:14" ht="15" x14ac:dyDescent="0.2">
      <c r="A13" s="137">
        <v>2020</v>
      </c>
      <c r="B13" s="14">
        <v>37932</v>
      </c>
      <c r="C13" s="10">
        <v>20712</v>
      </c>
      <c r="D13" s="13">
        <v>23658</v>
      </c>
      <c r="E13" s="10">
        <v>10510</v>
      </c>
      <c r="F13" s="13">
        <v>33384</v>
      </c>
      <c r="G13" s="10">
        <v>66864</v>
      </c>
      <c r="H13" s="13">
        <v>29340</v>
      </c>
      <c r="I13" s="10">
        <v>77484</v>
      </c>
      <c r="J13" s="13">
        <v>31518</v>
      </c>
      <c r="K13" s="10">
        <v>51720</v>
      </c>
      <c r="L13" s="13">
        <v>29304</v>
      </c>
      <c r="M13" s="18">
        <v>25068</v>
      </c>
      <c r="N13" s="140">
        <v>437494</v>
      </c>
    </row>
    <row r="14" spans="1:14" ht="15" x14ac:dyDescent="0.2">
      <c r="A14" s="137">
        <v>2021</v>
      </c>
      <c r="B14" s="14">
        <v>46212</v>
      </c>
      <c r="C14" s="10">
        <v>27012</v>
      </c>
      <c r="D14" s="13">
        <v>37380</v>
      </c>
      <c r="E14" s="10">
        <v>31092</v>
      </c>
      <c r="F14" s="13">
        <v>31848</v>
      </c>
      <c r="G14" s="10">
        <v>103128</v>
      </c>
      <c r="H14" s="13">
        <v>55620</v>
      </c>
      <c r="I14" s="10">
        <v>27228</v>
      </c>
      <c r="J14" s="13"/>
      <c r="K14" s="10"/>
      <c r="L14" s="13"/>
      <c r="M14" s="18"/>
      <c r="N14" s="140">
        <v>359520</v>
      </c>
    </row>
    <row r="15" spans="1:14" ht="15" x14ac:dyDescent="0.2">
      <c r="A15" s="62" t="s">
        <v>1</v>
      </c>
      <c r="B15" s="15">
        <v>437899</v>
      </c>
      <c r="C15" s="11">
        <v>286160.09999999998</v>
      </c>
      <c r="D15" s="11">
        <v>390956</v>
      </c>
      <c r="E15" s="11">
        <v>394524</v>
      </c>
      <c r="F15" s="11">
        <v>484167</v>
      </c>
      <c r="G15" s="11">
        <v>632100</v>
      </c>
      <c r="H15" s="11">
        <v>537705.80000000005</v>
      </c>
      <c r="I15" s="11">
        <v>474068.7</v>
      </c>
      <c r="J15" s="11">
        <v>397869</v>
      </c>
      <c r="K15" s="11">
        <v>379298.7</v>
      </c>
      <c r="L15" s="11">
        <v>374410.6</v>
      </c>
      <c r="M15" s="19">
        <v>431246.5</v>
      </c>
      <c r="N15" s="11">
        <v>5220405.8</v>
      </c>
    </row>
    <row r="18" spans="1:1" x14ac:dyDescent="0.2">
      <c r="A18" s="87" t="s">
        <v>242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23"/>
  <sheetViews>
    <sheetView zoomScaleNormal="100" workbookViewId="0">
      <selection activeCell="B2" sqref="B2:N2"/>
    </sheetView>
  </sheetViews>
  <sheetFormatPr defaultRowHeight="14.25" x14ac:dyDescent="0.2"/>
  <cols>
    <col min="1" max="1" width="13.85546875" style="107" customWidth="1"/>
    <col min="2" max="14" width="12.5703125" style="107" customWidth="1"/>
    <col min="15" max="16384" width="9.140625" style="107"/>
  </cols>
  <sheetData>
    <row r="2" spans="1:14" ht="27" customHeight="1" x14ac:dyDescent="0.25">
      <c r="A2" s="141"/>
      <c r="B2" s="348" t="s">
        <v>22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5" x14ac:dyDescent="0.2">
      <c r="A3" s="62" t="s">
        <v>2</v>
      </c>
      <c r="B3" s="61" t="s">
        <v>7</v>
      </c>
      <c r="C3" s="62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62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1" t="s">
        <v>1</v>
      </c>
    </row>
    <row r="4" spans="1:14" ht="15" x14ac:dyDescent="0.2">
      <c r="A4" s="137">
        <v>2006</v>
      </c>
      <c r="B4" s="12">
        <v>79</v>
      </c>
      <c r="C4" s="9">
        <v>220</v>
      </c>
      <c r="D4" s="13">
        <v>269</v>
      </c>
      <c r="E4" s="9">
        <v>248</v>
      </c>
      <c r="F4" s="13">
        <v>274</v>
      </c>
      <c r="G4" s="9">
        <v>294</v>
      </c>
      <c r="H4" s="13">
        <v>348</v>
      </c>
      <c r="I4" s="9">
        <v>393</v>
      </c>
      <c r="J4" s="13">
        <v>415</v>
      </c>
      <c r="K4" s="9">
        <v>360</v>
      </c>
      <c r="L4" s="13">
        <v>291</v>
      </c>
      <c r="M4" s="17">
        <v>338</v>
      </c>
      <c r="N4" s="140">
        <v>3529</v>
      </c>
    </row>
    <row r="5" spans="1:14" ht="15" x14ac:dyDescent="0.2">
      <c r="A5" s="137">
        <v>2007</v>
      </c>
      <c r="B5" s="14">
        <v>345</v>
      </c>
      <c r="C5" s="10">
        <v>335</v>
      </c>
      <c r="D5" s="13">
        <v>333</v>
      </c>
      <c r="E5" s="10">
        <v>383</v>
      </c>
      <c r="F5" s="13">
        <v>388</v>
      </c>
      <c r="G5" s="10">
        <v>420</v>
      </c>
      <c r="H5" s="13">
        <v>345</v>
      </c>
      <c r="I5" s="10">
        <v>408</v>
      </c>
      <c r="J5" s="13">
        <v>433</v>
      </c>
      <c r="K5" s="10">
        <v>445</v>
      </c>
      <c r="L5" s="13">
        <v>399</v>
      </c>
      <c r="M5" s="18">
        <v>351</v>
      </c>
      <c r="N5" s="140">
        <v>4585</v>
      </c>
    </row>
    <row r="6" spans="1:14" ht="15" x14ac:dyDescent="0.2">
      <c r="A6" s="137">
        <v>2008</v>
      </c>
      <c r="B6" s="14">
        <v>416</v>
      </c>
      <c r="C6" s="10">
        <v>453</v>
      </c>
      <c r="D6" s="13">
        <v>463</v>
      </c>
      <c r="E6" s="10">
        <v>572</v>
      </c>
      <c r="F6" s="13">
        <v>527</v>
      </c>
      <c r="G6" s="10">
        <v>508</v>
      </c>
      <c r="H6" s="13">
        <v>599</v>
      </c>
      <c r="I6" s="10">
        <v>600</v>
      </c>
      <c r="J6" s="13">
        <v>525</v>
      </c>
      <c r="K6" s="10">
        <v>550</v>
      </c>
      <c r="L6" s="13">
        <v>388</v>
      </c>
      <c r="M6" s="18">
        <v>375</v>
      </c>
      <c r="N6" s="140">
        <v>5976</v>
      </c>
    </row>
    <row r="7" spans="1:14" ht="15" x14ac:dyDescent="0.2">
      <c r="A7" s="137">
        <v>2009</v>
      </c>
      <c r="B7" s="14">
        <v>474</v>
      </c>
      <c r="C7" s="10">
        <v>406</v>
      </c>
      <c r="D7" s="13">
        <v>436</v>
      </c>
      <c r="E7" s="10">
        <v>485</v>
      </c>
      <c r="F7" s="13">
        <v>454</v>
      </c>
      <c r="G7" s="10">
        <v>495</v>
      </c>
      <c r="H7" s="13">
        <v>459</v>
      </c>
      <c r="I7" s="10">
        <v>542</v>
      </c>
      <c r="J7" s="13">
        <v>394</v>
      </c>
      <c r="K7" s="10">
        <v>506</v>
      </c>
      <c r="L7" s="13">
        <v>388</v>
      </c>
      <c r="M7" s="18">
        <v>430</v>
      </c>
      <c r="N7" s="140">
        <v>5469</v>
      </c>
    </row>
    <row r="8" spans="1:14" ht="15" x14ac:dyDescent="0.2">
      <c r="A8" s="137">
        <v>2010</v>
      </c>
      <c r="B8" s="14">
        <v>257</v>
      </c>
      <c r="C8" s="10">
        <v>305</v>
      </c>
      <c r="D8" s="13">
        <v>362</v>
      </c>
      <c r="E8" s="10">
        <v>408</v>
      </c>
      <c r="F8" s="13">
        <v>415</v>
      </c>
      <c r="G8" s="10">
        <v>375</v>
      </c>
      <c r="H8" s="13">
        <v>427</v>
      </c>
      <c r="I8" s="10">
        <v>390</v>
      </c>
      <c r="J8" s="13">
        <v>383</v>
      </c>
      <c r="K8" s="10">
        <v>418</v>
      </c>
      <c r="L8" s="13">
        <v>279</v>
      </c>
      <c r="M8" s="18">
        <v>342</v>
      </c>
      <c r="N8" s="140">
        <v>4361</v>
      </c>
    </row>
    <row r="9" spans="1:14" ht="15" x14ac:dyDescent="0.2">
      <c r="A9" s="137">
        <v>2011</v>
      </c>
      <c r="B9" s="14">
        <v>298</v>
      </c>
      <c r="C9" s="10">
        <v>316</v>
      </c>
      <c r="D9" s="13">
        <v>444</v>
      </c>
      <c r="E9" s="10">
        <v>413</v>
      </c>
      <c r="F9" s="13">
        <v>437</v>
      </c>
      <c r="G9" s="10">
        <v>434</v>
      </c>
      <c r="H9" s="13">
        <v>520</v>
      </c>
      <c r="I9" s="10">
        <v>435</v>
      </c>
      <c r="J9" s="13">
        <v>409</v>
      </c>
      <c r="K9" s="10">
        <v>422</v>
      </c>
      <c r="L9" s="13">
        <v>350</v>
      </c>
      <c r="M9" s="18">
        <v>353</v>
      </c>
      <c r="N9" s="140">
        <v>4831</v>
      </c>
    </row>
    <row r="10" spans="1:14" ht="15" x14ac:dyDescent="0.2">
      <c r="A10" s="137">
        <v>2012</v>
      </c>
      <c r="B10" s="14">
        <v>364</v>
      </c>
      <c r="C10" s="10">
        <v>344</v>
      </c>
      <c r="D10" s="13">
        <v>421</v>
      </c>
      <c r="E10" s="10">
        <v>384</v>
      </c>
      <c r="F10" s="13">
        <v>413</v>
      </c>
      <c r="G10" s="10">
        <v>439</v>
      </c>
      <c r="H10" s="13">
        <v>472</v>
      </c>
      <c r="I10" s="10">
        <v>471</v>
      </c>
      <c r="J10" s="13">
        <v>481</v>
      </c>
      <c r="K10" s="10">
        <v>530</v>
      </c>
      <c r="L10" s="13">
        <v>455</v>
      </c>
      <c r="M10" s="18">
        <v>422</v>
      </c>
      <c r="N10" s="140">
        <v>5196</v>
      </c>
    </row>
    <row r="11" spans="1:14" ht="15" x14ac:dyDescent="0.2">
      <c r="A11" s="137">
        <v>2013</v>
      </c>
      <c r="B11" s="14">
        <v>455</v>
      </c>
      <c r="C11" s="10">
        <v>499</v>
      </c>
      <c r="D11" s="13">
        <v>498</v>
      </c>
      <c r="E11" s="10">
        <v>533</v>
      </c>
      <c r="F11" s="13">
        <v>539</v>
      </c>
      <c r="G11" s="10">
        <v>493</v>
      </c>
      <c r="H11" s="13">
        <v>498</v>
      </c>
      <c r="I11" s="10">
        <v>515</v>
      </c>
      <c r="J11" s="13">
        <v>558</v>
      </c>
      <c r="K11" s="10">
        <v>498</v>
      </c>
      <c r="L11" s="13">
        <v>472</v>
      </c>
      <c r="M11" s="18">
        <v>430</v>
      </c>
      <c r="N11" s="140">
        <v>5988</v>
      </c>
    </row>
    <row r="12" spans="1:14" ht="15" x14ac:dyDescent="0.2">
      <c r="A12" s="137">
        <v>2014</v>
      </c>
      <c r="B12" s="14">
        <v>445</v>
      </c>
      <c r="C12" s="10">
        <v>440</v>
      </c>
      <c r="D12" s="13">
        <v>443</v>
      </c>
      <c r="E12" s="10">
        <v>461</v>
      </c>
      <c r="F12" s="13">
        <v>565</v>
      </c>
      <c r="G12" s="10">
        <v>543</v>
      </c>
      <c r="H12" s="13">
        <v>552</v>
      </c>
      <c r="I12" s="10">
        <v>562</v>
      </c>
      <c r="J12" s="13">
        <v>567</v>
      </c>
      <c r="K12" s="10">
        <v>498</v>
      </c>
      <c r="L12" s="13">
        <v>454</v>
      </c>
      <c r="M12" s="18">
        <v>457</v>
      </c>
      <c r="N12" s="140">
        <v>5987</v>
      </c>
    </row>
    <row r="13" spans="1:14" ht="15" x14ac:dyDescent="0.2">
      <c r="A13" s="137">
        <v>2015</v>
      </c>
      <c r="B13" s="14">
        <v>472</v>
      </c>
      <c r="C13" s="10">
        <v>434</v>
      </c>
      <c r="D13" s="13">
        <v>529</v>
      </c>
      <c r="E13" s="10">
        <v>539</v>
      </c>
      <c r="F13" s="13">
        <v>556</v>
      </c>
      <c r="G13" s="10">
        <v>546</v>
      </c>
      <c r="H13" s="13">
        <v>572</v>
      </c>
      <c r="I13" s="10">
        <v>543</v>
      </c>
      <c r="J13" s="13">
        <v>568</v>
      </c>
      <c r="K13" s="10">
        <v>636</v>
      </c>
      <c r="L13" s="13">
        <v>510</v>
      </c>
      <c r="M13" s="18">
        <v>524</v>
      </c>
      <c r="N13" s="140">
        <v>6429</v>
      </c>
    </row>
    <row r="14" spans="1:14" ht="15" x14ac:dyDescent="0.2">
      <c r="A14" s="137">
        <v>2016</v>
      </c>
      <c r="B14" s="14">
        <v>456</v>
      </c>
      <c r="C14" s="10">
        <v>493</v>
      </c>
      <c r="D14" s="13">
        <v>511</v>
      </c>
      <c r="E14" s="10">
        <v>466</v>
      </c>
      <c r="F14" s="13">
        <v>501</v>
      </c>
      <c r="G14" s="10">
        <v>461</v>
      </c>
      <c r="H14" s="13">
        <v>445</v>
      </c>
      <c r="I14" s="10">
        <v>463</v>
      </c>
      <c r="J14" s="13">
        <v>385</v>
      </c>
      <c r="K14" s="10">
        <v>456</v>
      </c>
      <c r="L14" s="13">
        <v>422</v>
      </c>
      <c r="M14" s="18">
        <v>424</v>
      </c>
      <c r="N14" s="140">
        <v>5483</v>
      </c>
    </row>
    <row r="15" spans="1:14" ht="15" x14ac:dyDescent="0.2">
      <c r="A15" s="137">
        <v>2017</v>
      </c>
      <c r="B15" s="14">
        <v>433</v>
      </c>
      <c r="C15" s="10">
        <v>443</v>
      </c>
      <c r="D15" s="13">
        <v>500</v>
      </c>
      <c r="E15" s="10">
        <v>476</v>
      </c>
      <c r="F15" s="13">
        <v>524</v>
      </c>
      <c r="G15" s="10">
        <v>411</v>
      </c>
      <c r="H15" s="13">
        <v>477</v>
      </c>
      <c r="I15" s="10">
        <v>471</v>
      </c>
      <c r="J15" s="13">
        <v>436</v>
      </c>
      <c r="K15" s="10">
        <v>453</v>
      </c>
      <c r="L15" s="13">
        <v>440</v>
      </c>
      <c r="M15" s="18">
        <v>419</v>
      </c>
      <c r="N15" s="140">
        <v>5483</v>
      </c>
    </row>
    <row r="16" spans="1:14" ht="15" x14ac:dyDescent="0.2">
      <c r="A16" s="137">
        <v>2018</v>
      </c>
      <c r="B16" s="14">
        <v>442</v>
      </c>
      <c r="C16" s="10">
        <v>449</v>
      </c>
      <c r="D16" s="13">
        <v>497</v>
      </c>
      <c r="E16" s="10">
        <v>555</v>
      </c>
      <c r="F16" s="13">
        <v>529</v>
      </c>
      <c r="G16" s="10">
        <v>509</v>
      </c>
      <c r="H16" s="13">
        <v>570</v>
      </c>
      <c r="I16" s="10">
        <v>516</v>
      </c>
      <c r="J16" s="13">
        <v>503</v>
      </c>
      <c r="K16" s="10">
        <v>490</v>
      </c>
      <c r="L16" s="13">
        <v>429</v>
      </c>
      <c r="M16" s="18">
        <v>506</v>
      </c>
      <c r="N16" s="140">
        <v>5995</v>
      </c>
    </row>
    <row r="17" spans="1:14" ht="15" x14ac:dyDescent="0.2">
      <c r="A17" s="137">
        <v>2019</v>
      </c>
      <c r="B17" s="14">
        <v>477</v>
      </c>
      <c r="C17" s="10">
        <v>472</v>
      </c>
      <c r="D17" s="13">
        <v>501</v>
      </c>
      <c r="E17" s="10">
        <v>519</v>
      </c>
      <c r="F17" s="13">
        <v>501</v>
      </c>
      <c r="G17" s="10">
        <v>429</v>
      </c>
      <c r="H17" s="13">
        <v>516</v>
      </c>
      <c r="I17" s="10">
        <v>521</v>
      </c>
      <c r="J17" s="13">
        <v>521</v>
      </c>
      <c r="K17" s="10">
        <v>507</v>
      </c>
      <c r="L17" s="13">
        <v>427</v>
      </c>
      <c r="M17" s="18">
        <v>538</v>
      </c>
      <c r="N17" s="140">
        <v>5929</v>
      </c>
    </row>
    <row r="18" spans="1:14" ht="15" x14ac:dyDescent="0.2">
      <c r="A18" s="137">
        <v>2020</v>
      </c>
      <c r="B18" s="14">
        <v>492</v>
      </c>
      <c r="C18" s="10">
        <v>504</v>
      </c>
      <c r="D18" s="13">
        <v>458</v>
      </c>
      <c r="E18" s="10">
        <v>284</v>
      </c>
      <c r="F18" s="13">
        <v>342</v>
      </c>
      <c r="G18" s="10">
        <v>428</v>
      </c>
      <c r="H18" s="13">
        <v>517</v>
      </c>
      <c r="I18" s="10">
        <v>468</v>
      </c>
      <c r="J18" s="13">
        <v>478</v>
      </c>
      <c r="K18" s="10">
        <v>532</v>
      </c>
      <c r="L18" s="13">
        <v>464</v>
      </c>
      <c r="M18" s="18">
        <v>476</v>
      </c>
      <c r="N18" s="140">
        <v>5443</v>
      </c>
    </row>
    <row r="19" spans="1:14" ht="15" x14ac:dyDescent="0.2">
      <c r="A19" s="137">
        <v>2021</v>
      </c>
      <c r="B19" s="14">
        <v>399</v>
      </c>
      <c r="C19" s="10">
        <v>538</v>
      </c>
      <c r="D19" s="13">
        <v>603</v>
      </c>
      <c r="E19" s="10">
        <v>501</v>
      </c>
      <c r="F19" s="13">
        <v>563</v>
      </c>
      <c r="G19" s="10">
        <v>799</v>
      </c>
      <c r="H19" s="13">
        <v>761</v>
      </c>
      <c r="I19" s="10">
        <v>884</v>
      </c>
      <c r="J19" s="13"/>
      <c r="K19" s="10"/>
      <c r="L19" s="13"/>
      <c r="M19" s="18"/>
      <c r="N19" s="140">
        <v>5048</v>
      </c>
    </row>
    <row r="20" spans="1:14" ht="15" x14ac:dyDescent="0.2">
      <c r="A20" s="62" t="s">
        <v>1</v>
      </c>
      <c r="B20" s="15">
        <v>6304</v>
      </c>
      <c r="C20" s="11">
        <v>6651</v>
      </c>
      <c r="D20" s="11">
        <v>7268</v>
      </c>
      <c r="E20" s="11">
        <v>7227</v>
      </c>
      <c r="F20" s="11">
        <v>7528</v>
      </c>
      <c r="G20" s="11">
        <v>7584</v>
      </c>
      <c r="H20" s="11">
        <v>8078</v>
      </c>
      <c r="I20" s="11">
        <v>8182</v>
      </c>
      <c r="J20" s="11">
        <v>7056</v>
      </c>
      <c r="K20" s="11">
        <v>7301</v>
      </c>
      <c r="L20" s="11">
        <v>6168</v>
      </c>
      <c r="M20" s="19">
        <v>6385</v>
      </c>
      <c r="N20" s="11">
        <v>85732</v>
      </c>
    </row>
    <row r="23" spans="1:14" x14ac:dyDescent="0.2">
      <c r="A23" s="87" t="s">
        <v>242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23"/>
  <sheetViews>
    <sheetView zoomScaleNormal="100" workbookViewId="0">
      <selection activeCell="B2" sqref="B2:N2"/>
    </sheetView>
  </sheetViews>
  <sheetFormatPr defaultRowHeight="14.25" x14ac:dyDescent="0.2"/>
  <cols>
    <col min="1" max="1" width="14.5703125" style="107" customWidth="1"/>
    <col min="2" max="14" width="11.7109375" style="107" customWidth="1"/>
    <col min="15" max="16384" width="9.140625" style="107"/>
  </cols>
  <sheetData>
    <row r="2" spans="1:14" ht="27.75" customHeight="1" x14ac:dyDescent="0.2">
      <c r="A2" s="108"/>
      <c r="B2" s="350" t="s">
        <v>135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15" x14ac:dyDescent="0.2">
      <c r="A3" s="62" t="s">
        <v>2</v>
      </c>
      <c r="B3" s="61" t="s">
        <v>7</v>
      </c>
      <c r="C3" s="62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62" t="s">
        <v>14</v>
      </c>
      <c r="J3" s="62" t="s">
        <v>15</v>
      </c>
      <c r="K3" s="62" t="s">
        <v>16</v>
      </c>
      <c r="L3" s="62" t="s">
        <v>17</v>
      </c>
      <c r="M3" s="62" t="s">
        <v>18</v>
      </c>
      <c r="N3" s="61" t="s">
        <v>1</v>
      </c>
    </row>
    <row r="4" spans="1:14" ht="15" x14ac:dyDescent="0.2">
      <c r="A4" s="137">
        <v>2006</v>
      </c>
      <c r="B4" s="12">
        <v>2660</v>
      </c>
      <c r="C4" s="9">
        <v>5493.51</v>
      </c>
      <c r="D4" s="13">
        <v>17390.5</v>
      </c>
      <c r="E4" s="9">
        <v>13333</v>
      </c>
      <c r="F4" s="13">
        <v>10831.2</v>
      </c>
      <c r="G4" s="9">
        <v>11972</v>
      </c>
      <c r="H4" s="13">
        <v>8577</v>
      </c>
      <c r="I4" s="9">
        <v>11331.5</v>
      </c>
      <c r="J4" s="13">
        <v>15244</v>
      </c>
      <c r="K4" s="9">
        <v>8932.09</v>
      </c>
      <c r="L4" s="13">
        <v>8400.61</v>
      </c>
      <c r="M4" s="17">
        <v>6562.2</v>
      </c>
      <c r="N4" s="140">
        <v>120727.61</v>
      </c>
    </row>
    <row r="5" spans="1:14" ht="15" x14ac:dyDescent="0.2">
      <c r="A5" s="137">
        <v>2007</v>
      </c>
      <c r="B5" s="14">
        <v>5832.47</v>
      </c>
      <c r="C5" s="10">
        <v>5920.53</v>
      </c>
      <c r="D5" s="13">
        <v>6171.72</v>
      </c>
      <c r="E5" s="10">
        <v>9466.92</v>
      </c>
      <c r="F5" s="13">
        <v>12735.34</v>
      </c>
      <c r="G5" s="10">
        <v>9676.08</v>
      </c>
      <c r="H5" s="13">
        <v>5113.6000000000004</v>
      </c>
      <c r="I5" s="10">
        <v>6251.84</v>
      </c>
      <c r="J5" s="13">
        <v>7880.36</v>
      </c>
      <c r="K5" s="10">
        <v>7874.04</v>
      </c>
      <c r="L5" s="13">
        <v>8969.48</v>
      </c>
      <c r="M5" s="18">
        <v>6332.25</v>
      </c>
      <c r="N5" s="140">
        <v>92224.62999999999</v>
      </c>
    </row>
    <row r="6" spans="1:14" ht="15" x14ac:dyDescent="0.2">
      <c r="A6" s="137">
        <v>2008</v>
      </c>
      <c r="B6" s="14">
        <v>9685.23</v>
      </c>
      <c r="C6" s="10">
        <v>8406.84</v>
      </c>
      <c r="D6" s="13">
        <v>13053.52</v>
      </c>
      <c r="E6" s="10">
        <v>13568.68</v>
      </c>
      <c r="F6" s="13">
        <v>12324.27</v>
      </c>
      <c r="G6" s="10">
        <v>16275.25</v>
      </c>
      <c r="H6" s="13">
        <v>12908.98</v>
      </c>
      <c r="I6" s="10">
        <v>13114.52</v>
      </c>
      <c r="J6" s="13">
        <v>10873.19</v>
      </c>
      <c r="K6" s="10">
        <v>11466.99</v>
      </c>
      <c r="L6" s="13">
        <v>6309</v>
      </c>
      <c r="M6" s="18">
        <v>6458.99</v>
      </c>
      <c r="N6" s="140">
        <v>134445.46000000002</v>
      </c>
    </row>
    <row r="7" spans="1:14" ht="15" x14ac:dyDescent="0.2">
      <c r="A7" s="137">
        <v>2009</v>
      </c>
      <c r="B7" s="14">
        <v>7691.3</v>
      </c>
      <c r="C7" s="10">
        <v>6879.83</v>
      </c>
      <c r="D7" s="13">
        <v>6913.51</v>
      </c>
      <c r="E7" s="10">
        <v>10054.74</v>
      </c>
      <c r="F7" s="13">
        <v>10524.6</v>
      </c>
      <c r="G7" s="10">
        <v>9760.83</v>
      </c>
      <c r="H7" s="13">
        <v>8690.7999999999993</v>
      </c>
      <c r="I7" s="10">
        <v>10906.54</v>
      </c>
      <c r="J7" s="13">
        <v>7954.3</v>
      </c>
      <c r="K7" s="10">
        <v>20060.04</v>
      </c>
      <c r="L7" s="13">
        <v>9758.3700000000008</v>
      </c>
      <c r="M7" s="18">
        <v>10340.049999999999</v>
      </c>
      <c r="N7" s="140">
        <v>119534.90999999999</v>
      </c>
    </row>
    <row r="8" spans="1:14" ht="15" x14ac:dyDescent="0.2">
      <c r="A8" s="137">
        <v>2010</v>
      </c>
      <c r="B8" s="14">
        <v>6235.39</v>
      </c>
      <c r="C8" s="10">
        <v>10175.02</v>
      </c>
      <c r="D8" s="13">
        <v>8349.0400000000009</v>
      </c>
      <c r="E8" s="10">
        <v>10272.459999999999</v>
      </c>
      <c r="F8" s="13">
        <v>12196.34</v>
      </c>
      <c r="G8" s="10">
        <v>8749.7000000000007</v>
      </c>
      <c r="H8" s="13">
        <v>13521.42</v>
      </c>
      <c r="I8" s="10">
        <v>9009.67</v>
      </c>
      <c r="J8" s="13">
        <v>9746.8799999999992</v>
      </c>
      <c r="K8" s="10">
        <v>10426.75</v>
      </c>
      <c r="L8" s="13">
        <v>9513.34</v>
      </c>
      <c r="M8" s="18">
        <v>8861.32</v>
      </c>
      <c r="N8" s="140">
        <v>117057.32999999999</v>
      </c>
    </row>
    <row r="9" spans="1:14" ht="15" x14ac:dyDescent="0.2">
      <c r="A9" s="137">
        <v>2011</v>
      </c>
      <c r="B9" s="14">
        <v>6979.14</v>
      </c>
      <c r="C9" s="10">
        <v>8001</v>
      </c>
      <c r="D9" s="13">
        <v>10238.56</v>
      </c>
      <c r="E9" s="10">
        <v>9277.51</v>
      </c>
      <c r="F9" s="13">
        <v>10515.81</v>
      </c>
      <c r="G9" s="10">
        <v>9984.9500000000007</v>
      </c>
      <c r="H9" s="13">
        <v>12523.45</v>
      </c>
      <c r="I9" s="10">
        <v>9951.17</v>
      </c>
      <c r="J9" s="13">
        <v>12550.39</v>
      </c>
      <c r="K9" s="10">
        <v>11169.22</v>
      </c>
      <c r="L9" s="13">
        <v>8963.82</v>
      </c>
      <c r="M9" s="18">
        <v>6986.61</v>
      </c>
      <c r="N9" s="140">
        <v>117141.62999999999</v>
      </c>
    </row>
    <row r="10" spans="1:14" ht="15" x14ac:dyDescent="0.2">
      <c r="A10" s="137">
        <v>2012</v>
      </c>
      <c r="B10" s="14">
        <v>8952.4399999999987</v>
      </c>
      <c r="C10" s="10">
        <v>8747.2900000000009</v>
      </c>
      <c r="D10" s="13">
        <v>12268.86</v>
      </c>
      <c r="E10" s="10">
        <v>11455.310000000001</v>
      </c>
      <c r="F10" s="13">
        <v>8770.6099999999988</v>
      </c>
      <c r="G10" s="10">
        <v>10689.4</v>
      </c>
      <c r="H10" s="13">
        <v>14856.9</v>
      </c>
      <c r="I10" s="10">
        <v>13397.98</v>
      </c>
      <c r="J10" s="13">
        <v>13101.33</v>
      </c>
      <c r="K10" s="10">
        <v>14224.689999999999</v>
      </c>
      <c r="L10" s="13">
        <v>11396.5</v>
      </c>
      <c r="M10" s="18">
        <v>9922.56</v>
      </c>
      <c r="N10" s="140">
        <v>137783.87</v>
      </c>
    </row>
    <row r="11" spans="1:14" ht="15" x14ac:dyDescent="0.2">
      <c r="A11" s="137">
        <v>2013</v>
      </c>
      <c r="B11" s="14">
        <v>9958.510000000002</v>
      </c>
      <c r="C11" s="10">
        <v>10030.009999999998</v>
      </c>
      <c r="D11" s="13">
        <v>9209.32</v>
      </c>
      <c r="E11" s="10">
        <v>10560.86</v>
      </c>
      <c r="F11" s="13">
        <v>14815.65</v>
      </c>
      <c r="G11" s="10">
        <v>13616.56</v>
      </c>
      <c r="H11" s="13">
        <v>12713.299999999997</v>
      </c>
      <c r="I11" s="10">
        <v>16739.97</v>
      </c>
      <c r="J11" s="13">
        <v>12582.789999999999</v>
      </c>
      <c r="K11" s="10">
        <v>13479.750000000002</v>
      </c>
      <c r="L11" s="13">
        <v>9462.15</v>
      </c>
      <c r="M11" s="18">
        <v>8972.32</v>
      </c>
      <c r="N11" s="140">
        <v>142141.19</v>
      </c>
    </row>
    <row r="12" spans="1:14" ht="15" x14ac:dyDescent="0.2">
      <c r="A12" s="137">
        <v>2014</v>
      </c>
      <c r="B12" s="14">
        <v>14088.260000000002</v>
      </c>
      <c r="C12" s="10">
        <v>14669.399999999998</v>
      </c>
      <c r="D12" s="13">
        <v>11850.91</v>
      </c>
      <c r="E12" s="10">
        <v>12161.11</v>
      </c>
      <c r="F12" s="13">
        <v>14645.320000000003</v>
      </c>
      <c r="G12" s="10">
        <v>15072.830000000002</v>
      </c>
      <c r="H12" s="13">
        <v>16503.61</v>
      </c>
      <c r="I12" s="10">
        <v>18109.87</v>
      </c>
      <c r="J12" s="13">
        <v>15444.630000000001</v>
      </c>
      <c r="K12" s="10">
        <v>12530.12</v>
      </c>
      <c r="L12" s="13">
        <v>13091.13</v>
      </c>
      <c r="M12" s="18">
        <v>13099.01</v>
      </c>
      <c r="N12" s="140">
        <v>171266.2</v>
      </c>
    </row>
    <row r="13" spans="1:14" ht="15" x14ac:dyDescent="0.2">
      <c r="A13" s="137">
        <v>2015</v>
      </c>
      <c r="B13" s="14">
        <v>14753.3</v>
      </c>
      <c r="C13" s="10">
        <v>11427.260000000002</v>
      </c>
      <c r="D13" s="13">
        <v>15645.169999999998</v>
      </c>
      <c r="E13" s="10">
        <v>16535.2</v>
      </c>
      <c r="F13" s="13">
        <v>16916.349999999995</v>
      </c>
      <c r="G13" s="10">
        <v>21506.670000000002</v>
      </c>
      <c r="H13" s="13">
        <v>14747.380000000003</v>
      </c>
      <c r="I13" s="10">
        <v>16611.12</v>
      </c>
      <c r="J13" s="13">
        <v>17239.41</v>
      </c>
      <c r="K13" s="10">
        <v>18162.269999999997</v>
      </c>
      <c r="L13" s="13">
        <v>18778.96</v>
      </c>
      <c r="M13" s="18">
        <v>13679.1</v>
      </c>
      <c r="N13" s="140">
        <v>196002.18999999997</v>
      </c>
    </row>
    <row r="14" spans="1:14" ht="15" x14ac:dyDescent="0.2">
      <c r="A14" s="137">
        <v>2016</v>
      </c>
      <c r="B14" s="14">
        <v>8918.35</v>
      </c>
      <c r="C14" s="10">
        <v>12091.340000000002</v>
      </c>
      <c r="D14" s="13">
        <v>13059.83</v>
      </c>
      <c r="E14" s="10">
        <v>13894.109999999999</v>
      </c>
      <c r="F14" s="13">
        <v>12388.830000000002</v>
      </c>
      <c r="G14" s="10">
        <v>11258.12</v>
      </c>
      <c r="H14" s="13">
        <v>9952.9699999999957</v>
      </c>
      <c r="I14" s="10">
        <v>10966.21</v>
      </c>
      <c r="J14" s="13">
        <v>8544.73</v>
      </c>
      <c r="K14" s="10">
        <v>12919.52</v>
      </c>
      <c r="L14" s="13">
        <v>11788.52</v>
      </c>
      <c r="M14" s="18">
        <v>11531.589999999998</v>
      </c>
      <c r="N14" s="140">
        <v>137314.12000000002</v>
      </c>
    </row>
    <row r="15" spans="1:14" ht="15" x14ac:dyDescent="0.2">
      <c r="A15" s="137">
        <v>2017</v>
      </c>
      <c r="B15" s="14">
        <v>15707.000000000002</v>
      </c>
      <c r="C15" s="10">
        <v>15137.810000000001</v>
      </c>
      <c r="D15" s="13">
        <v>14377.83</v>
      </c>
      <c r="E15" s="10">
        <v>16276.279999999997</v>
      </c>
      <c r="F15" s="13">
        <v>23856.62</v>
      </c>
      <c r="G15" s="10">
        <v>12786.29</v>
      </c>
      <c r="H15" s="13">
        <v>10941.49</v>
      </c>
      <c r="I15" s="10">
        <v>13229</v>
      </c>
      <c r="J15" s="13">
        <v>12543.01</v>
      </c>
      <c r="K15" s="10">
        <v>14328.26</v>
      </c>
      <c r="L15" s="13">
        <v>16381.369999999995</v>
      </c>
      <c r="M15" s="18">
        <v>13697.090000000004</v>
      </c>
      <c r="N15" s="140">
        <v>179262.05000000002</v>
      </c>
    </row>
    <row r="16" spans="1:14" ht="15" x14ac:dyDescent="0.2">
      <c r="A16" s="137">
        <v>2018</v>
      </c>
      <c r="B16" s="14">
        <v>12260.659999999998</v>
      </c>
      <c r="C16" s="10">
        <v>13219.289999999999</v>
      </c>
      <c r="D16" s="13">
        <v>15070.970000000001</v>
      </c>
      <c r="E16" s="10">
        <v>11440.18</v>
      </c>
      <c r="F16" s="13">
        <v>13158.05</v>
      </c>
      <c r="G16" s="10">
        <v>14778.880000000001</v>
      </c>
      <c r="H16" s="13">
        <v>19951.249999999996</v>
      </c>
      <c r="I16" s="10">
        <v>21707.87</v>
      </c>
      <c r="J16" s="13">
        <v>16582.120000000003</v>
      </c>
      <c r="K16" s="10">
        <v>12446.560000000001</v>
      </c>
      <c r="L16" s="13">
        <v>13669.199999999999</v>
      </c>
      <c r="M16" s="18">
        <v>22518.640000000003</v>
      </c>
      <c r="N16" s="140">
        <v>186803.67</v>
      </c>
    </row>
    <row r="17" spans="1:14" ht="15" x14ac:dyDescent="0.2">
      <c r="A17" s="137">
        <v>2019</v>
      </c>
      <c r="B17" s="14">
        <v>14005.21</v>
      </c>
      <c r="C17" s="10">
        <v>11827.24</v>
      </c>
      <c r="D17" s="13">
        <v>17481.22</v>
      </c>
      <c r="E17" s="10">
        <v>19608.439999999999</v>
      </c>
      <c r="F17" s="13">
        <v>12393.979999999998</v>
      </c>
      <c r="G17" s="10">
        <v>12441.23</v>
      </c>
      <c r="H17" s="13">
        <v>18100.269999999997</v>
      </c>
      <c r="I17" s="10">
        <v>15878.029999999999</v>
      </c>
      <c r="J17" s="13">
        <v>16353.940000000002</v>
      </c>
      <c r="K17" s="10">
        <v>15801.71</v>
      </c>
      <c r="L17" s="13">
        <v>16818.11</v>
      </c>
      <c r="M17" s="18">
        <v>16681.46</v>
      </c>
      <c r="N17" s="140">
        <v>187390.84</v>
      </c>
    </row>
    <row r="18" spans="1:14" ht="15" x14ac:dyDescent="0.2">
      <c r="A18" s="137">
        <v>2020</v>
      </c>
      <c r="B18" s="14">
        <v>11463.050000000001</v>
      </c>
      <c r="C18" s="10">
        <v>16659.78</v>
      </c>
      <c r="D18" s="13">
        <v>14314.409999999998</v>
      </c>
      <c r="E18" s="10">
        <v>9658.84</v>
      </c>
      <c r="F18" s="13">
        <v>9459.61</v>
      </c>
      <c r="G18" s="10">
        <v>13258.69</v>
      </c>
      <c r="H18" s="13">
        <v>19255.95</v>
      </c>
      <c r="I18" s="10">
        <v>14851.71</v>
      </c>
      <c r="J18" s="13">
        <v>16629.629999999997</v>
      </c>
      <c r="K18" s="10">
        <v>20089.57</v>
      </c>
      <c r="L18" s="13">
        <v>15197.68</v>
      </c>
      <c r="M18" s="18">
        <v>18459.549999999996</v>
      </c>
      <c r="N18" s="140">
        <v>179298</v>
      </c>
    </row>
    <row r="19" spans="1:14" ht="15" x14ac:dyDescent="0.2">
      <c r="A19" s="137">
        <v>2021</v>
      </c>
      <c r="B19" s="14">
        <v>10361.349999999997</v>
      </c>
      <c r="C19" s="10">
        <v>13673.88</v>
      </c>
      <c r="D19" s="13">
        <v>14665.9</v>
      </c>
      <c r="E19" s="10">
        <v>15291.99</v>
      </c>
      <c r="F19" s="13">
        <v>14890.550000000005</v>
      </c>
      <c r="G19" s="10">
        <v>17156.54</v>
      </c>
      <c r="H19" s="13">
        <v>13943.05</v>
      </c>
      <c r="I19" s="10">
        <v>17087.64</v>
      </c>
      <c r="J19" s="13"/>
      <c r="K19" s="10"/>
      <c r="L19" s="13"/>
      <c r="M19" s="18"/>
      <c r="N19" s="140">
        <v>117070.9</v>
      </c>
    </row>
    <row r="20" spans="1:14" ht="15" x14ac:dyDescent="0.2">
      <c r="A20" s="62" t="s">
        <v>1</v>
      </c>
      <c r="B20" s="15">
        <v>159551.66</v>
      </c>
      <c r="C20" s="11">
        <v>172360.03</v>
      </c>
      <c r="D20" s="11">
        <v>200061.27</v>
      </c>
      <c r="E20" s="11">
        <v>202855.62999999998</v>
      </c>
      <c r="F20" s="11">
        <v>210423.13000000003</v>
      </c>
      <c r="G20" s="11">
        <v>208984.02000000002</v>
      </c>
      <c r="H20" s="11">
        <v>212301.41999999998</v>
      </c>
      <c r="I20" s="11">
        <v>219144.63999999996</v>
      </c>
      <c r="J20" s="11">
        <v>193270.71000000002</v>
      </c>
      <c r="K20" s="11">
        <v>203911.58</v>
      </c>
      <c r="L20" s="11">
        <v>178498.24</v>
      </c>
      <c r="M20" s="19">
        <v>174102.74</v>
      </c>
      <c r="N20" s="11">
        <v>2335465.0700000003</v>
      </c>
    </row>
    <row r="23" spans="1:14" x14ac:dyDescent="0.2">
      <c r="A23" s="87" t="s">
        <v>242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23"/>
  <sheetViews>
    <sheetView zoomScaleNormal="100" workbookViewId="0">
      <selection activeCell="B2" sqref="B2:K2"/>
    </sheetView>
  </sheetViews>
  <sheetFormatPr defaultRowHeight="14.25" x14ac:dyDescent="0.2"/>
  <cols>
    <col min="1" max="1" width="24.28515625" style="107" customWidth="1"/>
    <col min="2" max="5" width="10.85546875" style="107" customWidth="1"/>
    <col min="6" max="6" width="16.85546875" style="107" customWidth="1"/>
    <col min="7" max="7" width="16" style="107" customWidth="1"/>
    <col min="8" max="11" width="10.85546875" style="107" customWidth="1"/>
    <col min="12" max="16384" width="9.140625" style="107"/>
  </cols>
  <sheetData>
    <row r="2" spans="1:11" ht="31.5" customHeight="1" x14ac:dyDescent="0.2">
      <c r="A2" s="108"/>
      <c r="B2" s="348" t="s">
        <v>136</v>
      </c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5" x14ac:dyDescent="0.2">
      <c r="A3" s="62" t="s">
        <v>121</v>
      </c>
      <c r="B3" s="61" t="s">
        <v>122</v>
      </c>
      <c r="C3" s="62" t="s">
        <v>123</v>
      </c>
      <c r="D3" s="62" t="s">
        <v>124</v>
      </c>
      <c r="E3" s="62" t="s">
        <v>125</v>
      </c>
      <c r="F3" s="62" t="s">
        <v>126</v>
      </c>
      <c r="G3" s="62" t="s">
        <v>127</v>
      </c>
      <c r="H3" s="62" t="s">
        <v>128</v>
      </c>
      <c r="I3" s="62" t="s">
        <v>129</v>
      </c>
      <c r="J3" s="16" t="s">
        <v>130</v>
      </c>
      <c r="K3" s="62" t="s">
        <v>1</v>
      </c>
    </row>
    <row r="4" spans="1:11" ht="15" x14ac:dyDescent="0.2">
      <c r="A4" s="137">
        <v>2006</v>
      </c>
      <c r="B4" s="12">
        <v>27929.84</v>
      </c>
      <c r="C4" s="9">
        <v>12132.17</v>
      </c>
      <c r="D4" s="13">
        <v>509.45</v>
      </c>
      <c r="E4" s="13">
        <v>53764</v>
      </c>
      <c r="F4" s="13">
        <v>9250</v>
      </c>
      <c r="G4" s="13">
        <v>0</v>
      </c>
      <c r="H4" s="13">
        <v>10731.3</v>
      </c>
      <c r="I4" s="13">
        <v>6410.85</v>
      </c>
      <c r="J4" s="20">
        <v>0</v>
      </c>
      <c r="K4" s="140">
        <v>120727.61</v>
      </c>
    </row>
    <row r="5" spans="1:11" ht="15" x14ac:dyDescent="0.2">
      <c r="A5" s="137">
        <v>2007</v>
      </c>
      <c r="B5" s="14">
        <v>31988.1</v>
      </c>
      <c r="C5" s="10">
        <v>10478.17</v>
      </c>
      <c r="D5" s="13">
        <v>774.67</v>
      </c>
      <c r="E5" s="13">
        <v>23011.46</v>
      </c>
      <c r="F5" s="13">
        <v>7921</v>
      </c>
      <c r="G5" s="13">
        <v>47</v>
      </c>
      <c r="H5" s="13">
        <v>8434.61</v>
      </c>
      <c r="I5" s="13">
        <v>9569.6200000000008</v>
      </c>
      <c r="J5" s="20">
        <v>0</v>
      </c>
      <c r="K5" s="140">
        <v>92224.62999999999</v>
      </c>
    </row>
    <row r="6" spans="1:11" ht="15" x14ac:dyDescent="0.2">
      <c r="A6" s="137">
        <v>2008</v>
      </c>
      <c r="B6" s="14">
        <v>48668.800000000003</v>
      </c>
      <c r="C6" s="10">
        <v>13674.65</v>
      </c>
      <c r="D6" s="13">
        <v>1139.5899999999999</v>
      </c>
      <c r="E6" s="13">
        <v>26512.6</v>
      </c>
      <c r="F6" s="13">
        <v>16887</v>
      </c>
      <c r="G6" s="13">
        <v>175</v>
      </c>
      <c r="H6" s="13">
        <v>14559.8</v>
      </c>
      <c r="I6" s="13">
        <v>12828.02</v>
      </c>
      <c r="J6" s="20">
        <v>0</v>
      </c>
      <c r="K6" s="140">
        <v>134445.46</v>
      </c>
    </row>
    <row r="7" spans="1:11" ht="15" x14ac:dyDescent="0.2">
      <c r="A7" s="137">
        <v>2009</v>
      </c>
      <c r="B7" s="14">
        <v>35451.56</v>
      </c>
      <c r="C7" s="10">
        <v>13768.65</v>
      </c>
      <c r="D7" s="13">
        <v>942.47</v>
      </c>
      <c r="E7" s="13">
        <v>37977.82</v>
      </c>
      <c r="F7" s="13">
        <v>6791</v>
      </c>
      <c r="G7" s="13">
        <v>99</v>
      </c>
      <c r="H7" s="13">
        <v>15315.21</v>
      </c>
      <c r="I7" s="13">
        <v>9189.2000000000007</v>
      </c>
      <c r="J7" s="20">
        <v>0</v>
      </c>
      <c r="K7" s="140">
        <v>119534.90999999999</v>
      </c>
    </row>
    <row r="8" spans="1:11" ht="15" x14ac:dyDescent="0.2">
      <c r="A8" s="137">
        <v>2010</v>
      </c>
      <c r="B8" s="14">
        <v>30071.194000000003</v>
      </c>
      <c r="C8" s="10">
        <v>16490.150000000001</v>
      </c>
      <c r="D8" s="13">
        <v>1171.4100000000001</v>
      </c>
      <c r="E8" s="13">
        <v>46459.99</v>
      </c>
      <c r="F8" s="13">
        <v>2352.75</v>
      </c>
      <c r="G8" s="13">
        <v>153.80000000000001</v>
      </c>
      <c r="H8" s="13">
        <v>10987.23</v>
      </c>
      <c r="I8" s="13">
        <v>9370.81</v>
      </c>
      <c r="J8" s="20">
        <v>0</v>
      </c>
      <c r="K8" s="140">
        <v>117057.334</v>
      </c>
    </row>
    <row r="9" spans="1:11" ht="15" x14ac:dyDescent="0.2">
      <c r="A9" s="137">
        <v>2011</v>
      </c>
      <c r="B9" s="14">
        <v>26856.75</v>
      </c>
      <c r="C9" s="10">
        <v>16375.82</v>
      </c>
      <c r="D9" s="13">
        <v>1411.1200000000001</v>
      </c>
      <c r="E9" s="13">
        <v>47009.15</v>
      </c>
      <c r="F9" s="13">
        <v>2130.9</v>
      </c>
      <c r="G9" s="13">
        <v>114.5</v>
      </c>
      <c r="H9" s="13">
        <v>11590.399999999998</v>
      </c>
      <c r="I9" s="13">
        <v>11653</v>
      </c>
      <c r="J9" s="20">
        <v>0</v>
      </c>
      <c r="K9" s="140">
        <v>117141.63999999998</v>
      </c>
    </row>
    <row r="10" spans="1:11" ht="15" x14ac:dyDescent="0.2">
      <c r="A10" s="137">
        <v>2012</v>
      </c>
      <c r="B10" s="14">
        <v>31021.669999999995</v>
      </c>
      <c r="C10" s="10">
        <v>15869.039999999997</v>
      </c>
      <c r="D10" s="13">
        <v>1222.4000000000001</v>
      </c>
      <c r="E10" s="13">
        <v>60707.17</v>
      </c>
      <c r="F10" s="13">
        <v>4193.5</v>
      </c>
      <c r="G10" s="13">
        <v>174.1</v>
      </c>
      <c r="H10" s="13">
        <v>15669.39</v>
      </c>
      <c r="I10" s="13">
        <v>8926.6999999999989</v>
      </c>
      <c r="J10" s="20">
        <v>0</v>
      </c>
      <c r="K10" s="140">
        <v>137783.97</v>
      </c>
    </row>
    <row r="11" spans="1:11" ht="15" x14ac:dyDescent="0.2">
      <c r="A11" s="137">
        <v>2013</v>
      </c>
      <c r="B11" s="14">
        <v>28988.45</v>
      </c>
      <c r="C11" s="10">
        <v>15686.409999999996</v>
      </c>
      <c r="D11" s="13">
        <v>1629.8600000000001</v>
      </c>
      <c r="E11" s="13">
        <v>53828.34</v>
      </c>
      <c r="F11" s="13">
        <v>1770</v>
      </c>
      <c r="G11" s="13">
        <v>311.5</v>
      </c>
      <c r="H11" s="13">
        <v>28038.42</v>
      </c>
      <c r="I11" s="13">
        <v>11888.210000000001</v>
      </c>
      <c r="J11" s="20">
        <v>0</v>
      </c>
      <c r="K11" s="140">
        <v>142141.19</v>
      </c>
    </row>
    <row r="12" spans="1:11" ht="15" x14ac:dyDescent="0.2">
      <c r="A12" s="137">
        <v>2014</v>
      </c>
      <c r="B12" s="14">
        <v>26216.429999999997</v>
      </c>
      <c r="C12" s="10">
        <v>16693.22</v>
      </c>
      <c r="D12" s="13">
        <v>1550.28</v>
      </c>
      <c r="E12" s="13">
        <v>84883.239999999991</v>
      </c>
      <c r="F12" s="13">
        <v>519.70999999999992</v>
      </c>
      <c r="G12" s="13">
        <v>94.830000000000013</v>
      </c>
      <c r="H12" s="13">
        <v>29134.679999999997</v>
      </c>
      <c r="I12" s="13">
        <v>12173.81</v>
      </c>
      <c r="J12" s="20">
        <v>0</v>
      </c>
      <c r="K12" s="140">
        <v>171266.19999999998</v>
      </c>
    </row>
    <row r="13" spans="1:11" ht="15" x14ac:dyDescent="0.2">
      <c r="A13" s="137">
        <v>2015</v>
      </c>
      <c r="B13" s="14">
        <v>27693.54</v>
      </c>
      <c r="C13" s="10">
        <v>18741.23</v>
      </c>
      <c r="D13" s="13">
        <v>2124.2999999999997</v>
      </c>
      <c r="E13" s="13">
        <v>94549.75</v>
      </c>
      <c r="F13" s="13">
        <v>8379.49</v>
      </c>
      <c r="G13" s="13">
        <v>200.3</v>
      </c>
      <c r="H13" s="13">
        <v>30975.170000000006</v>
      </c>
      <c r="I13" s="13">
        <v>13338.409999999998</v>
      </c>
      <c r="J13" s="20">
        <v>0</v>
      </c>
      <c r="K13" s="140">
        <v>196002.19</v>
      </c>
    </row>
    <row r="14" spans="1:11" ht="15" x14ac:dyDescent="0.2">
      <c r="A14" s="137">
        <v>2016</v>
      </c>
      <c r="B14" s="14">
        <v>22997.219999999998</v>
      </c>
      <c r="C14" s="10">
        <v>17890.22</v>
      </c>
      <c r="D14" s="13">
        <v>1865.0500000000002</v>
      </c>
      <c r="E14" s="13">
        <v>76588.66</v>
      </c>
      <c r="F14" s="13">
        <v>1069.3399999999999</v>
      </c>
      <c r="G14" s="13">
        <v>73.52</v>
      </c>
      <c r="H14" s="13">
        <v>11041.380000000001</v>
      </c>
      <c r="I14" s="13">
        <v>5788.73</v>
      </c>
      <c r="J14" s="20">
        <v>0</v>
      </c>
      <c r="K14" s="140">
        <v>137314.12000000002</v>
      </c>
    </row>
    <row r="15" spans="1:11" ht="15" x14ac:dyDescent="0.2">
      <c r="A15" s="137">
        <v>2017</v>
      </c>
      <c r="B15" s="14">
        <v>23728.769999999997</v>
      </c>
      <c r="C15" s="10">
        <v>17501.04</v>
      </c>
      <c r="D15" s="13">
        <v>1760.2800000000002</v>
      </c>
      <c r="E15" s="13">
        <v>113428.01000000001</v>
      </c>
      <c r="F15" s="13">
        <v>8612.8599999999988</v>
      </c>
      <c r="G15" s="13">
        <v>306</v>
      </c>
      <c r="H15" s="13">
        <v>8834.08</v>
      </c>
      <c r="I15" s="13">
        <v>5091.01</v>
      </c>
      <c r="J15" s="20">
        <v>0</v>
      </c>
      <c r="K15" s="140">
        <v>179262.05</v>
      </c>
    </row>
    <row r="16" spans="1:11" ht="15" x14ac:dyDescent="0.2">
      <c r="A16" s="137">
        <v>2018</v>
      </c>
      <c r="B16" s="14">
        <v>23695.589999999997</v>
      </c>
      <c r="C16" s="10">
        <v>17568.150000000001</v>
      </c>
      <c r="D16" s="13">
        <v>1419.0500000000002</v>
      </c>
      <c r="E16" s="13">
        <v>124202.19</v>
      </c>
      <c r="F16" s="13">
        <v>2440.7599999999998</v>
      </c>
      <c r="G16" s="13">
        <v>707.85</v>
      </c>
      <c r="H16" s="13">
        <v>12206.21</v>
      </c>
      <c r="I16" s="13">
        <v>4563.87</v>
      </c>
      <c r="J16" s="20">
        <v>0</v>
      </c>
      <c r="K16" s="140">
        <v>186803.67</v>
      </c>
    </row>
    <row r="17" spans="1:11" ht="15" x14ac:dyDescent="0.2">
      <c r="A17" s="137">
        <v>2019</v>
      </c>
      <c r="B17" s="14">
        <v>25244.749999999996</v>
      </c>
      <c r="C17" s="10">
        <v>19982.320000000003</v>
      </c>
      <c r="D17" s="13">
        <v>1382.5600000000002</v>
      </c>
      <c r="E17" s="13">
        <v>122507.73</v>
      </c>
      <c r="F17" s="13">
        <v>2148.41</v>
      </c>
      <c r="G17" s="13">
        <v>448.85</v>
      </c>
      <c r="H17" s="13">
        <v>9973.44</v>
      </c>
      <c r="I17" s="13">
        <v>5669.7799999999988</v>
      </c>
      <c r="J17" s="20">
        <v>33</v>
      </c>
      <c r="K17" s="140">
        <v>187390.84</v>
      </c>
    </row>
    <row r="18" spans="1:11" ht="15" x14ac:dyDescent="0.2">
      <c r="A18" s="240">
        <v>2020</v>
      </c>
      <c r="B18" s="241">
        <v>24183.129999999997</v>
      </c>
      <c r="C18" s="242">
        <v>19506.080000000005</v>
      </c>
      <c r="D18" s="242">
        <v>1252.8700000000001</v>
      </c>
      <c r="E18" s="242">
        <v>101834.92</v>
      </c>
      <c r="F18" s="242">
        <v>5842.72</v>
      </c>
      <c r="G18" s="242">
        <v>812.32</v>
      </c>
      <c r="H18" s="242">
        <v>20378.460000000003</v>
      </c>
      <c r="I18" s="242">
        <v>5488.29</v>
      </c>
      <c r="J18" s="243">
        <v>10</v>
      </c>
      <c r="K18" s="244">
        <v>179309</v>
      </c>
    </row>
    <row r="19" spans="1:11" ht="15" x14ac:dyDescent="0.2">
      <c r="A19" s="62" t="s">
        <v>258</v>
      </c>
      <c r="B19" s="79">
        <v>16152.12</v>
      </c>
      <c r="C19" s="80">
        <v>10361.17</v>
      </c>
      <c r="D19" s="80">
        <v>1151.32</v>
      </c>
      <c r="E19" s="80">
        <v>69355.539999999994</v>
      </c>
      <c r="F19" s="80">
        <v>95.6</v>
      </c>
      <c r="G19" s="80">
        <v>250.4</v>
      </c>
      <c r="H19" s="80">
        <v>15195.21</v>
      </c>
      <c r="I19" s="80">
        <v>4453.54</v>
      </c>
      <c r="J19" s="81">
        <v>30</v>
      </c>
      <c r="K19" s="11">
        <v>117044.89999999998</v>
      </c>
    </row>
    <row r="20" spans="1:11" ht="15" x14ac:dyDescent="0.2">
      <c r="A20" s="62" t="s">
        <v>1</v>
      </c>
      <c r="B20" s="15">
        <v>450887.91399999999</v>
      </c>
      <c r="C20" s="11">
        <v>252718.49000000005</v>
      </c>
      <c r="D20" s="11">
        <v>21306.680000000004</v>
      </c>
      <c r="E20" s="11">
        <v>1136620.57</v>
      </c>
      <c r="F20" s="11">
        <v>80405.039999999994</v>
      </c>
      <c r="G20" s="11">
        <v>3968.9700000000003</v>
      </c>
      <c r="H20" s="11">
        <v>253064.98999999996</v>
      </c>
      <c r="I20" s="11">
        <v>136403.85</v>
      </c>
      <c r="J20" s="19">
        <v>73</v>
      </c>
      <c r="K20" s="11">
        <v>2335449.5040000002</v>
      </c>
    </row>
    <row r="23" spans="1:11" x14ac:dyDescent="0.2">
      <c r="A23" s="87" t="s">
        <v>242</v>
      </c>
    </row>
  </sheetData>
  <mergeCells count="1">
    <mergeCell ref="B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8"/>
  <sheetViews>
    <sheetView zoomScaleNormal="100" workbookViewId="0"/>
  </sheetViews>
  <sheetFormatPr defaultRowHeight="14.25" x14ac:dyDescent="0.2"/>
  <cols>
    <col min="1" max="1" width="25.7109375" style="85" customWidth="1"/>
    <col min="2" max="13" width="10.85546875" style="85" customWidth="1"/>
    <col min="14" max="14" width="31.140625" style="85" customWidth="1"/>
    <col min="15" max="16384" width="9.140625" style="85"/>
  </cols>
  <sheetData>
    <row r="2" spans="1:17" ht="15" x14ac:dyDescent="0.25">
      <c r="A2" s="89"/>
      <c r="B2" s="315" t="s">
        <v>253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84"/>
      <c r="P2" s="84"/>
      <c r="Q2" s="84"/>
    </row>
    <row r="3" spans="1:17" ht="15" x14ac:dyDescent="0.25">
      <c r="A3" s="84"/>
      <c r="B3" s="314">
        <v>2020</v>
      </c>
      <c r="C3" s="314"/>
      <c r="D3" s="314"/>
      <c r="E3" s="314"/>
      <c r="F3" s="315">
        <v>2021</v>
      </c>
      <c r="G3" s="314"/>
      <c r="H3" s="314"/>
      <c r="I3" s="314"/>
      <c r="J3" s="314"/>
      <c r="K3" s="314"/>
      <c r="L3" s="314"/>
      <c r="M3" s="316"/>
      <c r="N3" s="188" t="s">
        <v>143</v>
      </c>
      <c r="O3" s="84"/>
      <c r="P3" s="84"/>
      <c r="Q3" s="84"/>
    </row>
    <row r="4" spans="1:17" ht="18" customHeight="1" x14ac:dyDescent="0.25">
      <c r="A4" s="191" t="s">
        <v>114</v>
      </c>
      <c r="B4" s="307" t="s">
        <v>15</v>
      </c>
      <c r="C4" s="189" t="s">
        <v>16</v>
      </c>
      <c r="D4" s="197" t="s">
        <v>17</v>
      </c>
      <c r="E4" s="197" t="s">
        <v>18</v>
      </c>
      <c r="F4" s="296" t="s">
        <v>7</v>
      </c>
      <c r="G4" s="297" t="s">
        <v>8</v>
      </c>
      <c r="H4" s="297" t="s">
        <v>9</v>
      </c>
      <c r="I4" s="297" t="s">
        <v>10</v>
      </c>
      <c r="J4" s="297" t="s">
        <v>11</v>
      </c>
      <c r="K4" s="308" t="s">
        <v>12</v>
      </c>
      <c r="L4" s="308" t="s">
        <v>13</v>
      </c>
      <c r="M4" s="308" t="s">
        <v>14</v>
      </c>
      <c r="N4" s="307" t="s">
        <v>263</v>
      </c>
      <c r="O4" s="84"/>
      <c r="P4" s="84"/>
      <c r="Q4" s="84"/>
    </row>
    <row r="5" spans="1:17" ht="15" x14ac:dyDescent="0.2">
      <c r="A5" s="95" t="s">
        <v>85</v>
      </c>
      <c r="B5" s="55">
        <v>30</v>
      </c>
      <c r="C5" s="55">
        <v>24</v>
      </c>
      <c r="D5" s="55">
        <v>22</v>
      </c>
      <c r="E5" s="55">
        <v>20</v>
      </c>
      <c r="F5" s="267">
        <v>21</v>
      </c>
      <c r="G5" s="55">
        <v>21</v>
      </c>
      <c r="H5" s="57">
        <v>19</v>
      </c>
      <c r="I5" s="55">
        <v>19</v>
      </c>
      <c r="J5" s="55">
        <v>18</v>
      </c>
      <c r="K5" s="55">
        <v>19</v>
      </c>
      <c r="L5" s="55">
        <v>25</v>
      </c>
      <c r="M5" s="55">
        <v>23</v>
      </c>
      <c r="N5" s="190">
        <f>(M5-L5)*100/L5</f>
        <v>-8</v>
      </c>
      <c r="O5" s="84"/>
      <c r="P5" s="84"/>
      <c r="Q5" s="84"/>
    </row>
    <row r="6" spans="1:17" ht="15" x14ac:dyDescent="0.2">
      <c r="A6" s="94" t="s">
        <v>89</v>
      </c>
      <c r="B6" s="55">
        <v>33</v>
      </c>
      <c r="C6" s="55">
        <v>39</v>
      </c>
      <c r="D6" s="55">
        <v>25</v>
      </c>
      <c r="E6" s="55">
        <v>26</v>
      </c>
      <c r="F6" s="267">
        <v>40</v>
      </c>
      <c r="G6" s="55">
        <v>31</v>
      </c>
      <c r="H6" s="55">
        <v>35</v>
      </c>
      <c r="I6" s="55">
        <v>34</v>
      </c>
      <c r="J6" s="55">
        <v>44</v>
      </c>
      <c r="K6" s="55">
        <v>76</v>
      </c>
      <c r="L6" s="55">
        <v>87</v>
      </c>
      <c r="M6" s="55">
        <v>33</v>
      </c>
      <c r="N6" s="190">
        <f t="shared" ref="N6:N13" si="0">(M6-L6)*100/L6</f>
        <v>-62.068965517241381</v>
      </c>
      <c r="O6" s="84"/>
      <c r="P6" s="84"/>
      <c r="Q6" s="84"/>
    </row>
    <row r="7" spans="1:17" ht="15" x14ac:dyDescent="0.2">
      <c r="A7" s="94" t="s">
        <v>91</v>
      </c>
      <c r="B7" s="55">
        <v>37</v>
      </c>
      <c r="C7" s="55">
        <v>45</v>
      </c>
      <c r="D7" s="55">
        <v>33</v>
      </c>
      <c r="E7" s="55">
        <v>36</v>
      </c>
      <c r="F7" s="267">
        <v>42</v>
      </c>
      <c r="G7" s="55">
        <v>38</v>
      </c>
      <c r="H7" s="55">
        <v>39</v>
      </c>
      <c r="I7" s="55">
        <v>36</v>
      </c>
      <c r="J7" s="55">
        <v>33</v>
      </c>
      <c r="K7" s="55">
        <v>38</v>
      </c>
      <c r="L7" s="55">
        <v>36</v>
      </c>
      <c r="M7" s="55">
        <v>35</v>
      </c>
      <c r="N7" s="190">
        <f t="shared" si="0"/>
        <v>-2.7777777777777777</v>
      </c>
      <c r="O7" s="84"/>
      <c r="P7" s="84"/>
      <c r="Q7" s="84"/>
    </row>
    <row r="8" spans="1:17" ht="15" x14ac:dyDescent="0.2">
      <c r="A8" s="94" t="s">
        <v>95</v>
      </c>
      <c r="B8" s="55">
        <v>37</v>
      </c>
      <c r="C8" s="55">
        <v>50</v>
      </c>
      <c r="D8" s="55">
        <v>35</v>
      </c>
      <c r="E8" s="55">
        <v>35</v>
      </c>
      <c r="F8" s="267">
        <v>47</v>
      </c>
      <c r="G8" s="55">
        <v>22</v>
      </c>
      <c r="H8" s="55">
        <v>16</v>
      </c>
      <c r="I8" s="55">
        <v>31</v>
      </c>
      <c r="J8" s="55">
        <v>56</v>
      </c>
      <c r="K8" s="55">
        <v>27</v>
      </c>
      <c r="L8" s="55">
        <v>23</v>
      </c>
      <c r="M8" s="55">
        <v>44</v>
      </c>
      <c r="N8" s="190">
        <f t="shared" si="0"/>
        <v>91.304347826086953</v>
      </c>
      <c r="O8" s="84"/>
      <c r="P8" s="84"/>
      <c r="Q8" s="84"/>
    </row>
    <row r="9" spans="1:17" ht="15" x14ac:dyDescent="0.2">
      <c r="A9" s="94" t="s">
        <v>98</v>
      </c>
      <c r="B9" s="55">
        <v>37</v>
      </c>
      <c r="C9" s="55">
        <v>36</v>
      </c>
      <c r="D9" s="55">
        <v>30</v>
      </c>
      <c r="E9" s="55">
        <v>26</v>
      </c>
      <c r="F9" s="267">
        <v>36</v>
      </c>
      <c r="G9" s="55">
        <v>33</v>
      </c>
      <c r="H9" s="55">
        <v>34</v>
      </c>
      <c r="I9" s="55">
        <v>34</v>
      </c>
      <c r="J9" s="55">
        <v>31</v>
      </c>
      <c r="K9" s="55">
        <v>36</v>
      </c>
      <c r="L9" s="55">
        <v>40</v>
      </c>
      <c r="M9" s="55">
        <v>43</v>
      </c>
      <c r="N9" s="190">
        <f t="shared" si="0"/>
        <v>7.5</v>
      </c>
      <c r="O9" s="84"/>
      <c r="P9" s="84"/>
      <c r="Q9" s="84"/>
    </row>
    <row r="10" spans="1:17" ht="15" x14ac:dyDescent="0.2">
      <c r="A10" s="94" t="s">
        <v>99</v>
      </c>
      <c r="B10" s="55">
        <v>53</v>
      </c>
      <c r="C10" s="55">
        <v>52</v>
      </c>
      <c r="D10" s="55">
        <v>40</v>
      </c>
      <c r="E10" s="55">
        <v>45</v>
      </c>
      <c r="F10" s="267">
        <v>51</v>
      </c>
      <c r="G10" s="55">
        <v>49</v>
      </c>
      <c r="H10" s="55">
        <v>48</v>
      </c>
      <c r="I10" s="55">
        <v>51</v>
      </c>
      <c r="J10" s="55">
        <v>52</v>
      </c>
      <c r="K10" s="55">
        <v>53</v>
      </c>
      <c r="L10" s="55">
        <v>50</v>
      </c>
      <c r="M10" s="55">
        <v>52</v>
      </c>
      <c r="N10" s="190">
        <f t="shared" si="0"/>
        <v>4</v>
      </c>
      <c r="O10" s="84"/>
      <c r="P10" s="84"/>
      <c r="Q10" s="84"/>
    </row>
    <row r="11" spans="1:17" ht="15" x14ac:dyDescent="0.2">
      <c r="A11" s="94" t="s">
        <v>100</v>
      </c>
      <c r="B11" s="55">
        <v>56</v>
      </c>
      <c r="C11" s="55">
        <v>47</v>
      </c>
      <c r="D11" s="55">
        <v>43</v>
      </c>
      <c r="E11" s="55">
        <v>42</v>
      </c>
      <c r="F11" s="267">
        <v>54</v>
      </c>
      <c r="G11" s="55">
        <v>55</v>
      </c>
      <c r="H11" s="55">
        <v>48</v>
      </c>
      <c r="I11" s="55">
        <v>50</v>
      </c>
      <c r="J11" s="55">
        <v>48</v>
      </c>
      <c r="K11" s="55">
        <v>48</v>
      </c>
      <c r="L11" s="55">
        <v>46</v>
      </c>
      <c r="M11" s="55">
        <v>37</v>
      </c>
      <c r="N11" s="190">
        <f t="shared" si="0"/>
        <v>-19.565217391304348</v>
      </c>
      <c r="O11" s="84"/>
      <c r="P11" s="84"/>
      <c r="Q11" s="84"/>
    </row>
    <row r="12" spans="1:17" ht="15" x14ac:dyDescent="0.2">
      <c r="A12" s="96" t="s">
        <v>109</v>
      </c>
      <c r="B12" s="56">
        <v>22</v>
      </c>
      <c r="C12" s="56">
        <v>21</v>
      </c>
      <c r="D12" s="56">
        <v>24</v>
      </c>
      <c r="E12" s="56">
        <v>27</v>
      </c>
      <c r="F12" s="267">
        <v>33</v>
      </c>
      <c r="G12" s="55">
        <v>27</v>
      </c>
      <c r="H12" s="55">
        <v>23</v>
      </c>
      <c r="I12" s="55">
        <v>26</v>
      </c>
      <c r="J12" s="55">
        <v>23</v>
      </c>
      <c r="K12" s="55">
        <v>33</v>
      </c>
      <c r="L12" s="55">
        <v>35</v>
      </c>
      <c r="M12" s="55">
        <v>37</v>
      </c>
      <c r="N12" s="190">
        <f t="shared" si="0"/>
        <v>5.7142857142857144</v>
      </c>
      <c r="O12" s="84"/>
      <c r="P12" s="84"/>
      <c r="Q12" s="84"/>
    </row>
    <row r="13" spans="1:17" ht="15" x14ac:dyDescent="0.2">
      <c r="A13" s="95" t="s">
        <v>113</v>
      </c>
      <c r="B13" s="91">
        <v>41</v>
      </c>
      <c r="C13" s="91">
        <v>42</v>
      </c>
      <c r="D13" s="91">
        <v>34</v>
      </c>
      <c r="E13" s="91">
        <v>35</v>
      </c>
      <c r="F13" s="270">
        <v>43</v>
      </c>
      <c r="G13" s="300">
        <v>41</v>
      </c>
      <c r="H13" s="300">
        <v>37</v>
      </c>
      <c r="I13" s="300">
        <v>38</v>
      </c>
      <c r="J13" s="300">
        <v>38</v>
      </c>
      <c r="K13" s="300">
        <v>40</v>
      </c>
      <c r="L13" s="300">
        <v>39</v>
      </c>
      <c r="M13" s="300">
        <v>35</v>
      </c>
      <c r="N13" s="311">
        <f t="shared" si="0"/>
        <v>-10.256410256410257</v>
      </c>
      <c r="O13" s="84"/>
      <c r="P13" s="84"/>
      <c r="Q13" s="84"/>
    </row>
    <row r="14" spans="1:17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x14ac:dyDescent="0.2">
      <c r="A16" s="87" t="s">
        <v>241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x14ac:dyDescent="0.2">
      <c r="A17" s="87" t="s">
        <v>240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x14ac:dyDescent="0.2">
      <c r="A18" s="87" t="s">
        <v>239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x14ac:dyDescent="0.2">
      <c r="A19" s="87" t="s">
        <v>251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x14ac:dyDescent="0.2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</sheetData>
  <mergeCells count="3">
    <mergeCell ref="B3:E3"/>
    <mergeCell ref="F3:M3"/>
    <mergeCell ref="B2:N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47"/>
  <sheetViews>
    <sheetView showGridLines="0" zoomScaleNormal="100" workbookViewId="0">
      <pane ySplit="3" topLeftCell="A131" activePane="bottomLeft" state="frozen"/>
      <selection pane="bottomLeft" activeCell="B2" sqref="B2:L2"/>
    </sheetView>
  </sheetViews>
  <sheetFormatPr defaultColWidth="9.140625" defaultRowHeight="14.25" x14ac:dyDescent="0.2"/>
  <cols>
    <col min="1" max="1" width="18.140625" style="51" bestFit="1" customWidth="1"/>
    <col min="2" max="12" width="15.28515625" style="51" customWidth="1"/>
    <col min="13" max="13" width="20.7109375" style="51" customWidth="1"/>
    <col min="14" max="16384" width="9.140625" style="51"/>
  </cols>
  <sheetData>
    <row r="1" spans="1:12" s="36" customFormat="1" x14ac:dyDescent="0.2"/>
    <row r="2" spans="1:12" ht="33.75" customHeight="1" x14ac:dyDescent="0.2">
      <c r="A2" s="143"/>
      <c r="B2" s="352" t="s">
        <v>248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38.25" x14ac:dyDescent="0.2">
      <c r="A3" s="37" t="s">
        <v>49</v>
      </c>
      <c r="B3" s="40" t="s">
        <v>50</v>
      </c>
      <c r="C3" s="37" t="s">
        <v>51</v>
      </c>
      <c r="D3" s="37" t="s">
        <v>53</v>
      </c>
      <c r="E3" s="37" t="s">
        <v>55</v>
      </c>
      <c r="F3" s="37" t="s">
        <v>54</v>
      </c>
      <c r="G3" s="37" t="s">
        <v>52</v>
      </c>
      <c r="H3" s="37" t="s">
        <v>63</v>
      </c>
      <c r="I3" s="37" t="s">
        <v>252</v>
      </c>
      <c r="J3" s="37" t="s">
        <v>65</v>
      </c>
      <c r="K3" s="37" t="s">
        <v>66</v>
      </c>
      <c r="L3" s="37" t="s">
        <v>56</v>
      </c>
    </row>
    <row r="4" spans="1:12" ht="15" x14ac:dyDescent="0.2">
      <c r="A4" s="144">
        <v>40179</v>
      </c>
      <c r="B4" s="54">
        <v>84.99</v>
      </c>
      <c r="C4" s="38">
        <v>94.01</v>
      </c>
      <c r="D4" s="38">
        <v>99.67</v>
      </c>
      <c r="E4" s="38">
        <v>100</v>
      </c>
      <c r="F4" s="38">
        <v>93.69</v>
      </c>
      <c r="G4" s="38">
        <v>93.98</v>
      </c>
      <c r="H4" s="38" t="s">
        <v>57</v>
      </c>
      <c r="I4" s="38">
        <v>88.88</v>
      </c>
      <c r="J4" s="38" t="s">
        <v>57</v>
      </c>
      <c r="K4" s="38" t="s">
        <v>57</v>
      </c>
      <c r="L4" s="38">
        <v>92.01</v>
      </c>
    </row>
    <row r="5" spans="1:12" ht="15" x14ac:dyDescent="0.2">
      <c r="A5" s="144">
        <v>40210</v>
      </c>
      <c r="B5" s="54">
        <v>100</v>
      </c>
      <c r="C5" s="38">
        <v>100</v>
      </c>
      <c r="D5" s="38">
        <v>99.34</v>
      </c>
      <c r="E5" s="38">
        <v>100</v>
      </c>
      <c r="F5" s="38">
        <v>96.36</v>
      </c>
      <c r="G5" s="38">
        <v>94.56</v>
      </c>
      <c r="H5" s="38" t="s">
        <v>57</v>
      </c>
      <c r="I5" s="38">
        <v>91.04</v>
      </c>
      <c r="J5" s="38" t="s">
        <v>57</v>
      </c>
      <c r="K5" s="38" t="s">
        <v>57</v>
      </c>
      <c r="L5" s="38">
        <v>97.45</v>
      </c>
    </row>
    <row r="6" spans="1:12" ht="15" x14ac:dyDescent="0.2">
      <c r="A6" s="144">
        <v>40238</v>
      </c>
      <c r="B6" s="54">
        <v>99.92</v>
      </c>
      <c r="C6" s="38">
        <v>100</v>
      </c>
      <c r="D6" s="38">
        <v>98.03</v>
      </c>
      <c r="E6" s="38">
        <v>100</v>
      </c>
      <c r="F6" s="38">
        <v>94.07</v>
      </c>
      <c r="G6" s="38">
        <v>96.1</v>
      </c>
      <c r="H6" s="38" t="s">
        <v>57</v>
      </c>
      <c r="I6" s="38">
        <v>100</v>
      </c>
      <c r="J6" s="38" t="s">
        <v>57</v>
      </c>
      <c r="K6" s="38" t="s">
        <v>57</v>
      </c>
      <c r="L6" s="38">
        <v>97.69</v>
      </c>
    </row>
    <row r="7" spans="1:12" ht="15" x14ac:dyDescent="0.2">
      <c r="A7" s="144">
        <v>40269</v>
      </c>
      <c r="B7" s="54">
        <v>97.63</v>
      </c>
      <c r="C7" s="38">
        <v>100</v>
      </c>
      <c r="D7" s="38">
        <v>100</v>
      </c>
      <c r="E7" s="38">
        <v>100</v>
      </c>
      <c r="F7" s="38">
        <v>98.28</v>
      </c>
      <c r="G7" s="38">
        <v>100</v>
      </c>
      <c r="H7" s="38" t="s">
        <v>57</v>
      </c>
      <c r="I7" s="38">
        <v>100</v>
      </c>
      <c r="J7" s="38" t="s">
        <v>57</v>
      </c>
      <c r="K7" s="38" t="s">
        <v>57</v>
      </c>
      <c r="L7" s="38">
        <v>98.95</v>
      </c>
    </row>
    <row r="8" spans="1:12" ht="15" x14ac:dyDescent="0.2">
      <c r="A8" s="144">
        <v>40299</v>
      </c>
      <c r="B8" s="54">
        <v>93.71</v>
      </c>
      <c r="C8" s="38">
        <v>99.17</v>
      </c>
      <c r="D8" s="38">
        <v>94.88</v>
      </c>
      <c r="E8" s="38">
        <v>96.92</v>
      </c>
      <c r="F8" s="38">
        <v>97.89</v>
      </c>
      <c r="G8" s="38">
        <v>97.85</v>
      </c>
      <c r="H8" s="38" t="s">
        <v>57</v>
      </c>
      <c r="I8" s="38">
        <v>99.69</v>
      </c>
      <c r="J8" s="38" t="s">
        <v>57</v>
      </c>
      <c r="K8" s="38" t="s">
        <v>57</v>
      </c>
      <c r="L8" s="38">
        <v>96.91</v>
      </c>
    </row>
    <row r="9" spans="1:12" ht="15" x14ac:dyDescent="0.2">
      <c r="A9" s="144">
        <v>40330</v>
      </c>
      <c r="B9" s="54">
        <v>86.17</v>
      </c>
      <c r="C9" s="38">
        <v>91.89</v>
      </c>
      <c r="D9" s="38">
        <v>79.78</v>
      </c>
      <c r="E9" s="38">
        <v>92.35</v>
      </c>
      <c r="F9" s="38">
        <v>92.75</v>
      </c>
      <c r="G9" s="38">
        <v>93.4</v>
      </c>
      <c r="H9" s="38" t="s">
        <v>57</v>
      </c>
      <c r="I9" s="38">
        <v>91.04</v>
      </c>
      <c r="J9" s="38" t="s">
        <v>57</v>
      </c>
      <c r="K9" s="38" t="s">
        <v>57</v>
      </c>
      <c r="L9" s="38">
        <v>90.79</v>
      </c>
    </row>
    <row r="10" spans="1:12" ht="15" x14ac:dyDescent="0.2">
      <c r="A10" s="144">
        <v>40360</v>
      </c>
      <c r="B10" s="54">
        <v>87.21</v>
      </c>
      <c r="C10" s="38">
        <v>93.9</v>
      </c>
      <c r="D10" s="38">
        <v>59.35</v>
      </c>
      <c r="E10" s="38">
        <v>87.92</v>
      </c>
      <c r="F10" s="38">
        <v>86.17</v>
      </c>
      <c r="G10" s="38">
        <v>90.72</v>
      </c>
      <c r="H10" s="38" t="s">
        <v>57</v>
      </c>
      <c r="I10" s="38">
        <v>97.4</v>
      </c>
      <c r="J10" s="38" t="s">
        <v>57</v>
      </c>
      <c r="K10" s="38" t="s">
        <v>57</v>
      </c>
      <c r="L10" s="38">
        <v>87.9</v>
      </c>
    </row>
    <row r="11" spans="1:12" ht="15" x14ac:dyDescent="0.2">
      <c r="A11" s="144">
        <v>40391</v>
      </c>
      <c r="B11" s="54">
        <v>78.22</v>
      </c>
      <c r="C11" s="38">
        <v>84.01</v>
      </c>
      <c r="D11" s="38">
        <v>43.11</v>
      </c>
      <c r="E11" s="38">
        <v>83.84</v>
      </c>
      <c r="F11" s="38">
        <v>79.41</v>
      </c>
      <c r="G11" s="38">
        <v>88.07</v>
      </c>
      <c r="H11" s="38" t="s">
        <v>57</v>
      </c>
      <c r="I11" s="38">
        <v>90.63</v>
      </c>
      <c r="J11" s="38" t="s">
        <v>57</v>
      </c>
      <c r="K11" s="38" t="s">
        <v>57</v>
      </c>
      <c r="L11" s="38">
        <v>81.58</v>
      </c>
    </row>
    <row r="12" spans="1:12" ht="15" x14ac:dyDescent="0.2">
      <c r="A12" s="144">
        <v>40422</v>
      </c>
      <c r="B12" s="54">
        <v>68.290000000000006</v>
      </c>
      <c r="C12" s="38">
        <v>72.19</v>
      </c>
      <c r="D12" s="38">
        <v>29.85</v>
      </c>
      <c r="E12" s="38">
        <v>77.78</v>
      </c>
      <c r="F12" s="38">
        <v>69.23</v>
      </c>
      <c r="G12" s="38">
        <v>74.61</v>
      </c>
      <c r="H12" s="38" t="s">
        <v>57</v>
      </c>
      <c r="I12" s="38">
        <v>79.099999999999994</v>
      </c>
      <c r="J12" s="38" t="s">
        <v>57</v>
      </c>
      <c r="K12" s="38" t="s">
        <v>57</v>
      </c>
      <c r="L12" s="38">
        <v>71.88</v>
      </c>
    </row>
    <row r="13" spans="1:12" ht="15" x14ac:dyDescent="0.2">
      <c r="A13" s="144">
        <v>40452</v>
      </c>
      <c r="B13" s="54">
        <v>60.17</v>
      </c>
      <c r="C13" s="38">
        <v>62.67</v>
      </c>
      <c r="D13" s="38">
        <v>18.829999999999998</v>
      </c>
      <c r="E13" s="38">
        <v>73.099999999999994</v>
      </c>
      <c r="F13" s="38">
        <v>60.97</v>
      </c>
      <c r="G13" s="38">
        <v>64.89</v>
      </c>
      <c r="H13" s="38" t="s">
        <v>57</v>
      </c>
      <c r="I13" s="38">
        <v>73.540000000000006</v>
      </c>
      <c r="J13" s="38" t="s">
        <v>57</v>
      </c>
      <c r="K13" s="38" t="s">
        <v>57</v>
      </c>
      <c r="L13" s="38">
        <v>64.37</v>
      </c>
    </row>
    <row r="14" spans="1:12" ht="15" x14ac:dyDescent="0.2">
      <c r="A14" s="144">
        <v>40483</v>
      </c>
      <c r="B14" s="54">
        <v>75.41</v>
      </c>
      <c r="C14" s="38">
        <v>76.88</v>
      </c>
      <c r="D14" s="38">
        <v>34.65</v>
      </c>
      <c r="E14" s="38">
        <v>76.17</v>
      </c>
      <c r="F14" s="38">
        <v>70.510000000000005</v>
      </c>
      <c r="G14" s="38">
        <v>72.099999999999994</v>
      </c>
      <c r="H14" s="38" t="s">
        <v>57</v>
      </c>
      <c r="I14" s="38">
        <v>95.52</v>
      </c>
      <c r="J14" s="38" t="s">
        <v>57</v>
      </c>
      <c r="K14" s="38" t="s">
        <v>57</v>
      </c>
      <c r="L14" s="38">
        <v>74.569999999999993</v>
      </c>
    </row>
    <row r="15" spans="1:12" ht="15" x14ac:dyDescent="0.2">
      <c r="A15" s="144">
        <v>40513</v>
      </c>
      <c r="B15" s="54">
        <v>68.73</v>
      </c>
      <c r="C15" s="38">
        <v>70.17</v>
      </c>
      <c r="D15" s="38">
        <v>33.74</v>
      </c>
      <c r="E15" s="38">
        <v>74.72</v>
      </c>
      <c r="F15" s="38">
        <v>67.760000000000005</v>
      </c>
      <c r="G15" s="38">
        <v>72.099999999999994</v>
      </c>
      <c r="H15" s="38" t="s">
        <v>57</v>
      </c>
      <c r="I15" s="38">
        <v>93.46</v>
      </c>
      <c r="J15" s="38" t="s">
        <v>57</v>
      </c>
      <c r="K15" s="38" t="s">
        <v>57</v>
      </c>
      <c r="L15" s="38">
        <v>71.05</v>
      </c>
    </row>
    <row r="16" spans="1:12" ht="15" x14ac:dyDescent="0.2">
      <c r="A16" s="144">
        <v>40544</v>
      </c>
      <c r="B16" s="54">
        <v>80.069999999999993</v>
      </c>
      <c r="C16" s="38">
        <v>84.86</v>
      </c>
      <c r="D16" s="38">
        <v>42.48</v>
      </c>
      <c r="E16" s="38">
        <v>79.099999999999994</v>
      </c>
      <c r="F16" s="38">
        <v>85.99</v>
      </c>
      <c r="G16" s="38">
        <v>91.87</v>
      </c>
      <c r="H16" s="38" t="s">
        <v>57</v>
      </c>
      <c r="I16" s="38">
        <v>96.25</v>
      </c>
      <c r="J16" s="38" t="s">
        <v>57</v>
      </c>
      <c r="K16" s="38" t="s">
        <v>57</v>
      </c>
      <c r="L16" s="38">
        <v>83.85</v>
      </c>
    </row>
    <row r="17" spans="1:12" ht="15" x14ac:dyDescent="0.2">
      <c r="A17" s="144">
        <v>40575</v>
      </c>
      <c r="B17" s="54">
        <v>83.18</v>
      </c>
      <c r="C17" s="38">
        <v>94.54</v>
      </c>
      <c r="D17" s="38">
        <v>60.96</v>
      </c>
      <c r="E17" s="38">
        <v>86.2</v>
      </c>
      <c r="F17" s="38">
        <v>95.21</v>
      </c>
      <c r="G17" s="38">
        <v>99.61</v>
      </c>
      <c r="H17" s="38" t="s">
        <v>57</v>
      </c>
      <c r="I17" s="38">
        <v>100</v>
      </c>
      <c r="J17" s="38" t="s">
        <v>57</v>
      </c>
      <c r="K17" s="38" t="s">
        <v>57</v>
      </c>
      <c r="L17" s="38">
        <v>90.21</v>
      </c>
    </row>
    <row r="18" spans="1:12" ht="15" x14ac:dyDescent="0.2">
      <c r="A18" s="144">
        <v>40603</v>
      </c>
      <c r="B18" s="54">
        <v>85.46</v>
      </c>
      <c r="C18" s="38">
        <v>96.62</v>
      </c>
      <c r="D18" s="38">
        <v>72.02</v>
      </c>
      <c r="E18" s="38">
        <v>91.91</v>
      </c>
      <c r="F18" s="38">
        <v>98.28</v>
      </c>
      <c r="G18" s="38">
        <v>100</v>
      </c>
      <c r="H18" s="38" t="s">
        <v>57</v>
      </c>
      <c r="I18" s="38">
        <v>100</v>
      </c>
      <c r="J18" s="38" t="s">
        <v>57</v>
      </c>
      <c r="K18" s="38" t="s">
        <v>57</v>
      </c>
      <c r="L18" s="38">
        <v>92.85</v>
      </c>
    </row>
    <row r="19" spans="1:12" ht="15" x14ac:dyDescent="0.2">
      <c r="A19" s="144">
        <v>40634</v>
      </c>
      <c r="B19" s="54">
        <v>85.3</v>
      </c>
      <c r="C19" s="38">
        <v>100</v>
      </c>
      <c r="D19" s="38">
        <v>76.209999999999994</v>
      </c>
      <c r="E19" s="38">
        <v>97.56</v>
      </c>
      <c r="F19" s="38">
        <v>99.04</v>
      </c>
      <c r="G19" s="38">
        <v>100</v>
      </c>
      <c r="H19" s="38" t="s">
        <v>57</v>
      </c>
      <c r="I19" s="38">
        <v>99.79</v>
      </c>
      <c r="J19" s="38" t="s">
        <v>57</v>
      </c>
      <c r="K19" s="38" t="s">
        <v>57</v>
      </c>
      <c r="L19" s="38">
        <v>94.27</v>
      </c>
    </row>
    <row r="20" spans="1:12" ht="15" x14ac:dyDescent="0.2">
      <c r="A20" s="144">
        <v>40664</v>
      </c>
      <c r="B20" s="54">
        <v>94.13</v>
      </c>
      <c r="C20" s="38">
        <v>99.76</v>
      </c>
      <c r="D20" s="38">
        <v>88.82</v>
      </c>
      <c r="E20" s="38">
        <v>99.72</v>
      </c>
      <c r="F20" s="38">
        <v>98.85</v>
      </c>
      <c r="G20" s="38">
        <v>100</v>
      </c>
      <c r="H20" s="38" t="s">
        <v>57</v>
      </c>
      <c r="I20" s="38">
        <v>99.79</v>
      </c>
      <c r="J20" s="38" t="s">
        <v>57</v>
      </c>
      <c r="K20" s="38" t="s">
        <v>57</v>
      </c>
      <c r="L20" s="38">
        <v>97.34</v>
      </c>
    </row>
    <row r="21" spans="1:12" ht="15" x14ac:dyDescent="0.2">
      <c r="A21" s="144">
        <v>40695</v>
      </c>
      <c r="B21" s="54">
        <v>89.88</v>
      </c>
      <c r="C21" s="38">
        <v>94.6</v>
      </c>
      <c r="D21" s="38">
        <v>93.27</v>
      </c>
      <c r="E21" s="38">
        <v>95.9</v>
      </c>
      <c r="F21" s="38">
        <v>94.07</v>
      </c>
      <c r="G21" s="38">
        <v>93.59</v>
      </c>
      <c r="H21" s="38" t="s">
        <v>57</v>
      </c>
      <c r="I21" s="38">
        <v>94.38</v>
      </c>
      <c r="J21" s="38" t="s">
        <v>57</v>
      </c>
      <c r="K21" s="38" t="s">
        <v>57</v>
      </c>
      <c r="L21" s="38">
        <v>93.61</v>
      </c>
    </row>
    <row r="22" spans="1:12" ht="15" x14ac:dyDescent="0.2">
      <c r="A22" s="144">
        <v>40725</v>
      </c>
      <c r="B22" s="54">
        <v>85.06</v>
      </c>
      <c r="C22" s="38">
        <v>89.91</v>
      </c>
      <c r="D22" s="38">
        <v>83.74</v>
      </c>
      <c r="E22" s="38">
        <v>89.16</v>
      </c>
      <c r="F22" s="38">
        <v>87.49</v>
      </c>
      <c r="G22" s="38">
        <v>82.09</v>
      </c>
      <c r="H22" s="38" t="s">
        <v>57</v>
      </c>
      <c r="I22" s="38">
        <v>87.71</v>
      </c>
      <c r="J22" s="38" t="s">
        <v>57</v>
      </c>
      <c r="K22" s="38" t="s">
        <v>57</v>
      </c>
      <c r="L22" s="38">
        <v>87.33</v>
      </c>
    </row>
    <row r="23" spans="1:12" ht="15" x14ac:dyDescent="0.2">
      <c r="A23" s="144">
        <v>40756</v>
      </c>
      <c r="B23" s="54">
        <v>75.03</v>
      </c>
      <c r="C23" s="38">
        <v>79.06</v>
      </c>
      <c r="D23" s="38">
        <v>70.680000000000007</v>
      </c>
      <c r="E23" s="38">
        <v>81.89</v>
      </c>
      <c r="F23" s="38">
        <v>78.66</v>
      </c>
      <c r="G23" s="38">
        <v>68.91</v>
      </c>
      <c r="H23" s="38" t="s">
        <v>57</v>
      </c>
      <c r="I23" s="38">
        <v>78.540000000000006</v>
      </c>
      <c r="J23" s="38" t="s">
        <v>57</v>
      </c>
      <c r="K23" s="38" t="s">
        <v>57</v>
      </c>
      <c r="L23" s="38">
        <v>77.94</v>
      </c>
    </row>
    <row r="24" spans="1:12" ht="15" x14ac:dyDescent="0.2">
      <c r="A24" s="144">
        <v>40787</v>
      </c>
      <c r="B24" s="54">
        <v>68</v>
      </c>
      <c r="C24" s="38">
        <v>69.959999999999994</v>
      </c>
      <c r="D24" s="38">
        <v>58.46</v>
      </c>
      <c r="E24" s="38">
        <v>75.3</v>
      </c>
      <c r="F24" s="38">
        <v>68.680000000000007</v>
      </c>
      <c r="G24" s="38">
        <v>59.06</v>
      </c>
      <c r="H24" s="38" t="s">
        <v>57</v>
      </c>
      <c r="I24" s="38">
        <v>69.349999999999994</v>
      </c>
      <c r="J24" s="38" t="s">
        <v>57</v>
      </c>
      <c r="K24" s="38" t="s">
        <v>57</v>
      </c>
      <c r="L24" s="38">
        <v>69.069999999999993</v>
      </c>
    </row>
    <row r="25" spans="1:12" ht="15" x14ac:dyDescent="0.2">
      <c r="A25" s="144">
        <v>40817</v>
      </c>
      <c r="B25" s="54">
        <v>62.83</v>
      </c>
      <c r="C25" s="38">
        <v>61.49</v>
      </c>
      <c r="D25" s="38">
        <v>47.83</v>
      </c>
      <c r="E25" s="38">
        <v>69.16</v>
      </c>
      <c r="F25" s="38">
        <v>60.05</v>
      </c>
      <c r="G25" s="38">
        <v>52.54</v>
      </c>
      <c r="H25" s="38" t="s">
        <v>57</v>
      </c>
      <c r="I25" s="38">
        <v>60.05</v>
      </c>
      <c r="J25" s="38" t="s">
        <v>57</v>
      </c>
      <c r="K25" s="38" t="s">
        <v>57</v>
      </c>
      <c r="L25" s="38">
        <v>60.83</v>
      </c>
    </row>
    <row r="26" spans="1:12" ht="15" x14ac:dyDescent="0.2">
      <c r="A26" s="144">
        <v>40848</v>
      </c>
      <c r="B26" s="54">
        <v>58.41</v>
      </c>
      <c r="C26" s="38">
        <v>55.25</v>
      </c>
      <c r="D26" s="38">
        <v>42.95</v>
      </c>
      <c r="E26" s="38">
        <v>64.48</v>
      </c>
      <c r="F26" s="38">
        <v>55.7</v>
      </c>
      <c r="G26" s="38">
        <v>59.4</v>
      </c>
      <c r="H26" s="38" t="s">
        <v>57</v>
      </c>
      <c r="I26" s="38">
        <v>59.32</v>
      </c>
      <c r="J26" s="38" t="s">
        <v>57</v>
      </c>
      <c r="K26" s="38" t="s">
        <v>57</v>
      </c>
      <c r="L26" s="38">
        <v>59.55</v>
      </c>
    </row>
    <row r="27" spans="1:12" ht="15" x14ac:dyDescent="0.2">
      <c r="A27" s="144">
        <v>40878</v>
      </c>
      <c r="B27" s="54">
        <v>54.21</v>
      </c>
      <c r="C27" s="38">
        <v>49.07</v>
      </c>
      <c r="D27" s="38">
        <v>36.090000000000003</v>
      </c>
      <c r="E27" s="38">
        <v>59.2</v>
      </c>
      <c r="F27" s="38">
        <v>49.83</v>
      </c>
      <c r="G27" s="38">
        <v>51.39</v>
      </c>
      <c r="H27" s="38" t="s">
        <v>57</v>
      </c>
      <c r="I27" s="38">
        <v>56.35</v>
      </c>
      <c r="J27" s="38" t="s">
        <v>57</v>
      </c>
      <c r="K27" s="38" t="s">
        <v>57</v>
      </c>
      <c r="L27" s="38">
        <v>54.12</v>
      </c>
    </row>
    <row r="28" spans="1:12" ht="15" x14ac:dyDescent="0.2">
      <c r="A28" s="144">
        <v>40909</v>
      </c>
      <c r="B28" s="54">
        <v>58.24</v>
      </c>
      <c r="C28" s="38">
        <v>52.34</v>
      </c>
      <c r="D28" s="38">
        <v>37.770000000000003</v>
      </c>
      <c r="E28" s="38">
        <v>59.04</v>
      </c>
      <c r="F28" s="38">
        <v>54.28</v>
      </c>
      <c r="G28" s="38">
        <v>63.68</v>
      </c>
      <c r="H28" s="38" t="s">
        <v>57</v>
      </c>
      <c r="I28" s="38">
        <v>73.290000000000006</v>
      </c>
      <c r="J28" s="38" t="s">
        <v>57</v>
      </c>
      <c r="K28" s="38" t="s">
        <v>57</v>
      </c>
      <c r="L28" s="38">
        <v>60.58</v>
      </c>
    </row>
    <row r="29" spans="1:12" ht="15" x14ac:dyDescent="0.2">
      <c r="A29" s="144">
        <v>40940</v>
      </c>
      <c r="B29" s="54">
        <v>69.39</v>
      </c>
      <c r="C29" s="38">
        <v>63.18</v>
      </c>
      <c r="D29" s="38">
        <v>41.01</v>
      </c>
      <c r="E29" s="38">
        <v>60.64</v>
      </c>
      <c r="F29" s="38">
        <v>57.12</v>
      </c>
      <c r="G29" s="38">
        <v>71.209999999999994</v>
      </c>
      <c r="H29" s="38" t="s">
        <v>57</v>
      </c>
      <c r="I29" s="38">
        <v>91.38</v>
      </c>
      <c r="J29" s="38" t="s">
        <v>57</v>
      </c>
      <c r="K29" s="38" t="s">
        <v>57</v>
      </c>
      <c r="L29" s="38">
        <v>67.099999999999994</v>
      </c>
    </row>
    <row r="30" spans="1:12" ht="15" x14ac:dyDescent="0.2">
      <c r="A30" s="144">
        <v>40969</v>
      </c>
      <c r="B30" s="54">
        <v>89.81</v>
      </c>
      <c r="C30" s="38">
        <v>92.41</v>
      </c>
      <c r="D30" s="38">
        <v>68.97</v>
      </c>
      <c r="E30" s="38">
        <v>71.97</v>
      </c>
      <c r="F30" s="38">
        <v>86.36</v>
      </c>
      <c r="G30" s="38">
        <v>96.88</v>
      </c>
      <c r="H30" s="38" t="s">
        <v>57</v>
      </c>
      <c r="I30" s="38">
        <v>99.79</v>
      </c>
      <c r="J30" s="38" t="s">
        <v>57</v>
      </c>
      <c r="K30" s="38" t="s">
        <v>57</v>
      </c>
      <c r="L30" s="38">
        <v>88.89</v>
      </c>
    </row>
    <row r="31" spans="1:12" ht="15" x14ac:dyDescent="0.2">
      <c r="A31" s="144">
        <v>41000</v>
      </c>
      <c r="B31" s="54">
        <v>94.37</v>
      </c>
      <c r="C31" s="38">
        <v>98.85</v>
      </c>
      <c r="D31" s="38">
        <v>78.39</v>
      </c>
      <c r="E31" s="38">
        <v>74.819999999999993</v>
      </c>
      <c r="F31" s="38">
        <v>90.87</v>
      </c>
      <c r="G31" s="38">
        <v>95.91</v>
      </c>
      <c r="H31" s="38" t="s">
        <v>57</v>
      </c>
      <c r="I31" s="38">
        <v>99.9</v>
      </c>
      <c r="J31" s="38" t="s">
        <v>57</v>
      </c>
      <c r="K31" s="38" t="s">
        <v>57</v>
      </c>
      <c r="L31" s="38">
        <v>92.1</v>
      </c>
    </row>
    <row r="32" spans="1:12" ht="15" x14ac:dyDescent="0.2">
      <c r="A32" s="144">
        <v>41030</v>
      </c>
      <c r="B32" s="54">
        <v>98.47</v>
      </c>
      <c r="C32" s="38">
        <v>98.48</v>
      </c>
      <c r="D32" s="38">
        <v>86.94</v>
      </c>
      <c r="E32" s="38">
        <v>77.36</v>
      </c>
      <c r="F32" s="38">
        <v>95.4</v>
      </c>
      <c r="G32" s="38">
        <v>94.94</v>
      </c>
      <c r="H32" s="38" t="s">
        <v>57</v>
      </c>
      <c r="I32" s="38">
        <v>99.69</v>
      </c>
      <c r="J32" s="38" t="s">
        <v>57</v>
      </c>
      <c r="K32" s="38" t="s">
        <v>57</v>
      </c>
      <c r="L32" s="38">
        <v>94.51</v>
      </c>
    </row>
    <row r="33" spans="1:12" ht="15" x14ac:dyDescent="0.2">
      <c r="A33" s="144">
        <v>41061</v>
      </c>
      <c r="B33" s="54">
        <v>94.87</v>
      </c>
      <c r="C33" s="38">
        <v>89.43</v>
      </c>
      <c r="D33" s="38">
        <v>77.39</v>
      </c>
      <c r="E33" s="38">
        <v>75.78</v>
      </c>
      <c r="F33" s="38">
        <v>90.87</v>
      </c>
      <c r="G33" s="38">
        <v>88.64</v>
      </c>
      <c r="H33" s="38" t="s">
        <v>57</v>
      </c>
      <c r="I33" s="38">
        <v>99.48</v>
      </c>
      <c r="J33" s="38" t="s">
        <v>57</v>
      </c>
      <c r="K33" s="38" t="s">
        <v>57</v>
      </c>
      <c r="L33" s="38">
        <v>90</v>
      </c>
    </row>
    <row r="34" spans="1:12" ht="15" x14ac:dyDescent="0.2">
      <c r="A34" s="144">
        <v>41091</v>
      </c>
      <c r="B34" s="54">
        <v>85.86</v>
      </c>
      <c r="C34" s="38">
        <v>78.739999999999995</v>
      </c>
      <c r="D34" s="38">
        <v>61.05</v>
      </c>
      <c r="E34" s="38">
        <v>67.8</v>
      </c>
      <c r="F34" s="38">
        <v>81.48</v>
      </c>
      <c r="G34" s="38">
        <v>78.599999999999994</v>
      </c>
      <c r="H34" s="38" t="s">
        <v>57</v>
      </c>
      <c r="I34" s="38">
        <v>89.71</v>
      </c>
      <c r="J34" s="38" t="s">
        <v>57</v>
      </c>
      <c r="K34" s="38" t="s">
        <v>57</v>
      </c>
      <c r="L34" s="38">
        <v>80.540000000000006</v>
      </c>
    </row>
    <row r="35" spans="1:12" ht="15" x14ac:dyDescent="0.2">
      <c r="A35" s="144">
        <v>41122</v>
      </c>
      <c r="B35" s="54">
        <v>76.010000000000005</v>
      </c>
      <c r="C35" s="38">
        <v>67.569999999999993</v>
      </c>
      <c r="D35" s="38">
        <v>45.73</v>
      </c>
      <c r="E35" s="38">
        <v>60.11</v>
      </c>
      <c r="F35" s="38">
        <v>70.7</v>
      </c>
      <c r="G35" s="38">
        <v>67.150000000000006</v>
      </c>
      <c r="H35" s="38" t="s">
        <v>57</v>
      </c>
      <c r="I35" s="38">
        <v>79.459999999999994</v>
      </c>
      <c r="J35" s="38" t="s">
        <v>57</v>
      </c>
      <c r="K35" s="38" t="s">
        <v>57</v>
      </c>
      <c r="L35" s="38">
        <v>69.86</v>
      </c>
    </row>
    <row r="36" spans="1:12" ht="15" x14ac:dyDescent="0.2">
      <c r="A36" s="144">
        <v>41153</v>
      </c>
      <c r="B36" s="54">
        <v>70.63</v>
      </c>
      <c r="C36" s="38">
        <v>58.59</v>
      </c>
      <c r="D36" s="38">
        <v>29.06</v>
      </c>
      <c r="E36" s="38">
        <v>54.05</v>
      </c>
      <c r="F36" s="38">
        <v>60.42</v>
      </c>
      <c r="G36" s="38">
        <v>59.57</v>
      </c>
      <c r="H36" s="38" t="s">
        <v>57</v>
      </c>
      <c r="I36" s="38">
        <v>74.099999999999994</v>
      </c>
      <c r="J36" s="38" t="s">
        <v>57</v>
      </c>
      <c r="K36" s="38" t="s">
        <v>57</v>
      </c>
      <c r="L36" s="38">
        <v>60.53</v>
      </c>
    </row>
    <row r="37" spans="1:12" ht="15" x14ac:dyDescent="0.2">
      <c r="A37" s="144">
        <v>41183</v>
      </c>
      <c r="B37" s="54">
        <v>63.83</v>
      </c>
      <c r="C37" s="38">
        <v>50.8</v>
      </c>
      <c r="D37" s="38">
        <v>20.93</v>
      </c>
      <c r="E37" s="38">
        <v>47.63</v>
      </c>
      <c r="F37" s="38">
        <v>51.79</v>
      </c>
      <c r="G37" s="38">
        <v>52.05</v>
      </c>
      <c r="H37" s="38" t="s">
        <v>57</v>
      </c>
      <c r="I37" s="38">
        <v>68.73</v>
      </c>
      <c r="J37" s="38" t="s">
        <v>57</v>
      </c>
      <c r="K37" s="38" t="s">
        <v>57</v>
      </c>
      <c r="L37" s="38">
        <v>52.1</v>
      </c>
    </row>
    <row r="38" spans="1:12" ht="15" x14ac:dyDescent="0.2">
      <c r="A38" s="144">
        <v>41214</v>
      </c>
      <c r="B38" s="54">
        <v>55.7</v>
      </c>
      <c r="C38" s="38">
        <v>42.42</v>
      </c>
      <c r="D38" s="38">
        <v>20.149999999999999</v>
      </c>
      <c r="E38" s="38">
        <v>43.65</v>
      </c>
      <c r="F38" s="38">
        <v>45.39</v>
      </c>
      <c r="G38" s="38">
        <v>62.47</v>
      </c>
      <c r="H38" s="38" t="s">
        <v>57</v>
      </c>
      <c r="I38" s="38">
        <v>72.040000000000006</v>
      </c>
      <c r="J38" s="38" t="s">
        <v>57</v>
      </c>
      <c r="K38" s="38" t="s">
        <v>57</v>
      </c>
      <c r="L38" s="38">
        <v>49.04</v>
      </c>
    </row>
    <row r="39" spans="1:12" ht="15" x14ac:dyDescent="0.2">
      <c r="A39" s="144">
        <v>41244</v>
      </c>
      <c r="B39" s="54">
        <v>51.61</v>
      </c>
      <c r="C39" s="38">
        <v>39.92</v>
      </c>
      <c r="D39" s="38">
        <v>19.93</v>
      </c>
      <c r="E39" s="38">
        <v>37.39</v>
      </c>
      <c r="F39" s="38">
        <v>39.71</v>
      </c>
      <c r="G39" s="38">
        <v>54.03</v>
      </c>
      <c r="H39" s="38" t="s">
        <v>57</v>
      </c>
      <c r="I39" s="38">
        <v>73.48</v>
      </c>
      <c r="J39" s="38" t="s">
        <v>57</v>
      </c>
      <c r="K39" s="38" t="s">
        <v>57</v>
      </c>
      <c r="L39" s="38">
        <v>45.41</v>
      </c>
    </row>
    <row r="40" spans="1:12" ht="15" x14ac:dyDescent="0.2">
      <c r="A40" s="144">
        <v>41275</v>
      </c>
      <c r="B40" s="54">
        <v>63.12</v>
      </c>
      <c r="C40" s="38">
        <v>55.98</v>
      </c>
      <c r="D40" s="38">
        <v>39.94</v>
      </c>
      <c r="E40" s="38">
        <v>41.44</v>
      </c>
      <c r="F40" s="38">
        <v>55.52</v>
      </c>
      <c r="G40" s="38">
        <v>76.05</v>
      </c>
      <c r="H40" s="38" t="s">
        <v>57</v>
      </c>
      <c r="I40" s="38">
        <v>88.54</v>
      </c>
      <c r="J40" s="38" t="s">
        <v>57</v>
      </c>
      <c r="K40" s="38" t="s">
        <v>57</v>
      </c>
      <c r="L40" s="38">
        <v>63.55</v>
      </c>
    </row>
    <row r="41" spans="1:12" ht="15" x14ac:dyDescent="0.2">
      <c r="A41" s="144">
        <v>41306</v>
      </c>
      <c r="B41" s="54">
        <v>77.69</v>
      </c>
      <c r="C41" s="38">
        <v>66.180000000000007</v>
      </c>
      <c r="D41" s="38">
        <v>60.6</v>
      </c>
      <c r="E41" s="38">
        <v>51.99</v>
      </c>
      <c r="F41" s="38">
        <v>73.63</v>
      </c>
      <c r="G41" s="38">
        <v>94.56</v>
      </c>
      <c r="H41" s="38" t="s">
        <v>57</v>
      </c>
      <c r="I41" s="38">
        <v>92.71</v>
      </c>
      <c r="J41" s="38" t="s">
        <v>57</v>
      </c>
      <c r="K41" s="38" t="s">
        <v>57</v>
      </c>
      <c r="L41" s="38">
        <v>77.209999999999994</v>
      </c>
    </row>
    <row r="42" spans="1:12" ht="15" x14ac:dyDescent="0.2">
      <c r="A42" s="144">
        <v>41334</v>
      </c>
      <c r="B42" s="54">
        <v>85.78</v>
      </c>
      <c r="C42" s="38">
        <v>75.599999999999994</v>
      </c>
      <c r="D42" s="38">
        <v>75.03</v>
      </c>
      <c r="E42" s="38">
        <v>60.02</v>
      </c>
      <c r="F42" s="38">
        <v>85.24</v>
      </c>
      <c r="G42" s="38">
        <v>98.83</v>
      </c>
      <c r="H42" s="38" t="s">
        <v>57</v>
      </c>
      <c r="I42" s="38">
        <v>92.13</v>
      </c>
      <c r="J42" s="38" t="s">
        <v>57</v>
      </c>
      <c r="K42" s="38" t="s">
        <v>57</v>
      </c>
      <c r="L42" s="38">
        <v>84.62</v>
      </c>
    </row>
    <row r="43" spans="1:12" ht="15" x14ac:dyDescent="0.2">
      <c r="A43" s="144">
        <v>41365</v>
      </c>
      <c r="B43" s="54">
        <v>92.15</v>
      </c>
      <c r="C43" s="38">
        <v>84.54</v>
      </c>
      <c r="D43" s="38">
        <v>90.29</v>
      </c>
      <c r="E43" s="38">
        <v>68.319999999999993</v>
      </c>
      <c r="F43" s="38">
        <v>94.83</v>
      </c>
      <c r="G43" s="38">
        <v>99.02</v>
      </c>
      <c r="H43" s="38" t="s">
        <v>57</v>
      </c>
      <c r="I43" s="38">
        <v>96.46</v>
      </c>
      <c r="J43" s="38" t="s">
        <v>57</v>
      </c>
      <c r="K43" s="38" t="s">
        <v>57</v>
      </c>
      <c r="L43" s="38">
        <v>90.95</v>
      </c>
    </row>
    <row r="44" spans="1:12" ht="15" x14ac:dyDescent="0.2">
      <c r="A44" s="144">
        <v>41395</v>
      </c>
      <c r="B44" s="54">
        <v>92.97</v>
      </c>
      <c r="C44" s="38">
        <v>87.41</v>
      </c>
      <c r="D44" s="38">
        <v>97.26</v>
      </c>
      <c r="E44" s="38">
        <v>69.95</v>
      </c>
      <c r="F44" s="38">
        <v>93.88</v>
      </c>
      <c r="G44" s="38">
        <v>95.72</v>
      </c>
      <c r="H44" s="38" t="s">
        <v>57</v>
      </c>
      <c r="I44" s="38">
        <v>93.04</v>
      </c>
      <c r="J44" s="38" t="s">
        <v>57</v>
      </c>
      <c r="K44" s="38" t="s">
        <v>57</v>
      </c>
      <c r="L44" s="38">
        <v>91.24</v>
      </c>
    </row>
    <row r="45" spans="1:12" ht="15" x14ac:dyDescent="0.2">
      <c r="A45" s="144">
        <v>41426</v>
      </c>
      <c r="B45" s="54">
        <v>89.81</v>
      </c>
      <c r="C45" s="38">
        <v>85.92</v>
      </c>
      <c r="D45" s="38">
        <v>88.19</v>
      </c>
      <c r="E45" s="38">
        <v>65.319999999999993</v>
      </c>
      <c r="F45" s="38">
        <v>87.11</v>
      </c>
      <c r="G45" s="38">
        <v>89.58</v>
      </c>
      <c r="H45" s="38" t="s">
        <v>57</v>
      </c>
      <c r="I45" s="38">
        <v>85.22</v>
      </c>
      <c r="J45" s="38" t="s">
        <v>57</v>
      </c>
      <c r="K45" s="38" t="s">
        <v>57</v>
      </c>
      <c r="L45" s="38">
        <v>85.5</v>
      </c>
    </row>
    <row r="46" spans="1:12" ht="15" x14ac:dyDescent="0.2">
      <c r="A46" s="144">
        <v>41456</v>
      </c>
      <c r="B46" s="54">
        <v>85.62</v>
      </c>
      <c r="C46" s="38">
        <v>80.23</v>
      </c>
      <c r="D46" s="38">
        <v>77.989999999999995</v>
      </c>
      <c r="E46" s="38">
        <v>59.94</v>
      </c>
      <c r="F46" s="38">
        <v>78.099999999999994</v>
      </c>
      <c r="G46" s="38">
        <v>88.64</v>
      </c>
      <c r="H46" s="38" t="s">
        <v>57</v>
      </c>
      <c r="I46" s="38">
        <v>76.92</v>
      </c>
      <c r="J46" s="38" t="s">
        <v>57</v>
      </c>
      <c r="K46" s="38" t="s">
        <v>57</v>
      </c>
      <c r="L46" s="38">
        <v>79.66</v>
      </c>
    </row>
    <row r="47" spans="1:12" ht="15" x14ac:dyDescent="0.2">
      <c r="A47" s="144">
        <v>41487</v>
      </c>
      <c r="B47" s="54">
        <v>77.38</v>
      </c>
      <c r="C47" s="38">
        <v>73.58</v>
      </c>
      <c r="D47" s="38">
        <v>56.88</v>
      </c>
      <c r="E47" s="38">
        <v>52.24</v>
      </c>
      <c r="F47" s="38">
        <v>67.03</v>
      </c>
      <c r="G47" s="38">
        <v>80.62</v>
      </c>
      <c r="H47" s="38" t="s">
        <v>57</v>
      </c>
      <c r="I47" s="38">
        <v>66.48</v>
      </c>
      <c r="J47" s="38" t="s">
        <v>57</v>
      </c>
      <c r="K47" s="38" t="s">
        <v>57</v>
      </c>
      <c r="L47" s="38">
        <v>69.52</v>
      </c>
    </row>
    <row r="48" spans="1:12" ht="15" x14ac:dyDescent="0.2">
      <c r="A48" s="144">
        <v>41518</v>
      </c>
      <c r="B48" s="54">
        <v>67.849999999999994</v>
      </c>
      <c r="C48" s="38">
        <v>63.84</v>
      </c>
      <c r="D48" s="38">
        <v>40.47</v>
      </c>
      <c r="E48" s="38">
        <v>44.47</v>
      </c>
      <c r="F48" s="38">
        <v>55.34</v>
      </c>
      <c r="G48" s="38">
        <v>70.86</v>
      </c>
      <c r="H48" s="38" t="s">
        <v>57</v>
      </c>
      <c r="I48" s="38">
        <v>57.86</v>
      </c>
      <c r="J48" s="38" t="s">
        <v>57</v>
      </c>
      <c r="K48" s="38" t="s">
        <v>57</v>
      </c>
      <c r="L48" s="38">
        <v>58.68</v>
      </c>
    </row>
    <row r="49" spans="1:12" ht="15" x14ac:dyDescent="0.2">
      <c r="A49" s="144">
        <v>41548</v>
      </c>
      <c r="B49" s="54">
        <v>59.75</v>
      </c>
      <c r="C49" s="38">
        <v>56.72</v>
      </c>
      <c r="D49" s="38">
        <v>25.74</v>
      </c>
      <c r="E49" s="38">
        <v>36.229999999999997</v>
      </c>
      <c r="F49" s="38">
        <v>46.1</v>
      </c>
      <c r="G49" s="38">
        <v>62.47</v>
      </c>
      <c r="H49" s="38" t="s">
        <v>57</v>
      </c>
      <c r="I49" s="38">
        <v>47.55</v>
      </c>
      <c r="J49" s="38" t="s">
        <v>57</v>
      </c>
      <c r="K49" s="38" t="s">
        <v>57</v>
      </c>
      <c r="L49" s="38">
        <v>49.8</v>
      </c>
    </row>
    <row r="50" spans="1:12" ht="15" x14ac:dyDescent="0.2">
      <c r="A50" s="144">
        <v>41579</v>
      </c>
      <c r="B50" s="54">
        <v>57.68</v>
      </c>
      <c r="C50" s="38">
        <v>48.52</v>
      </c>
      <c r="D50" s="38">
        <v>22.49</v>
      </c>
      <c r="E50" s="38">
        <v>30.16</v>
      </c>
      <c r="F50" s="38">
        <v>39.71</v>
      </c>
      <c r="G50" s="38">
        <v>55.36</v>
      </c>
      <c r="H50" s="38" t="s">
        <v>57</v>
      </c>
      <c r="I50" s="38">
        <v>18.21</v>
      </c>
      <c r="J50" s="38" t="s">
        <v>57</v>
      </c>
      <c r="K50" s="38" t="s">
        <v>57</v>
      </c>
      <c r="L50" s="38">
        <v>43.82</v>
      </c>
    </row>
    <row r="51" spans="1:12" ht="15" x14ac:dyDescent="0.2">
      <c r="A51" s="144">
        <v>41609</v>
      </c>
      <c r="B51" s="54">
        <v>52.87</v>
      </c>
      <c r="C51" s="38">
        <v>41.28</v>
      </c>
      <c r="D51" s="38">
        <v>20.04</v>
      </c>
      <c r="E51" s="38">
        <v>25.29</v>
      </c>
      <c r="F51" s="38">
        <v>35.65</v>
      </c>
      <c r="G51" s="38">
        <v>50.74</v>
      </c>
      <c r="H51" s="38" t="s">
        <v>57</v>
      </c>
      <c r="I51" s="38">
        <v>4.53</v>
      </c>
      <c r="J51" s="38" t="s">
        <v>57</v>
      </c>
      <c r="K51" s="38" t="s">
        <v>57</v>
      </c>
      <c r="L51" s="38">
        <v>39.85</v>
      </c>
    </row>
    <row r="52" spans="1:12" ht="15" x14ac:dyDescent="0.2">
      <c r="A52" s="144">
        <v>41640</v>
      </c>
      <c r="B52" s="54">
        <v>51.67</v>
      </c>
      <c r="C52" s="38">
        <v>37.46</v>
      </c>
      <c r="D52" s="38">
        <v>20.65</v>
      </c>
      <c r="E52" s="38">
        <v>21.14</v>
      </c>
      <c r="F52" s="38">
        <v>32.96</v>
      </c>
      <c r="G52" s="38">
        <v>43.82</v>
      </c>
      <c r="H52" s="38" t="s">
        <v>57</v>
      </c>
      <c r="I52" s="38">
        <v>7.6</v>
      </c>
      <c r="J52" s="38" t="s">
        <v>57</v>
      </c>
      <c r="K52" s="38" t="s">
        <v>57</v>
      </c>
      <c r="L52" s="38">
        <v>36.25</v>
      </c>
    </row>
    <row r="53" spans="1:12" ht="15" x14ac:dyDescent="0.2">
      <c r="A53" s="144">
        <v>41671</v>
      </c>
      <c r="B53" s="54">
        <v>45.64</v>
      </c>
      <c r="C53" s="38">
        <v>32.5</v>
      </c>
      <c r="D53" s="38">
        <v>20.93</v>
      </c>
      <c r="E53" s="38">
        <v>17.98</v>
      </c>
      <c r="F53" s="38">
        <v>30.27</v>
      </c>
      <c r="G53" s="38">
        <v>40.83</v>
      </c>
      <c r="H53" s="38" t="s">
        <v>57</v>
      </c>
      <c r="I53" s="38">
        <v>5.81</v>
      </c>
      <c r="J53" s="38" t="s">
        <v>57</v>
      </c>
      <c r="K53" s="38" t="s">
        <v>57</v>
      </c>
      <c r="L53" s="38">
        <v>33.119999999999997</v>
      </c>
    </row>
    <row r="54" spans="1:12" ht="15" x14ac:dyDescent="0.2">
      <c r="A54" s="144">
        <v>41699</v>
      </c>
      <c r="B54" s="54">
        <v>39.28</v>
      </c>
      <c r="C54" s="38">
        <v>28.64</v>
      </c>
      <c r="D54" s="38">
        <v>21.5</v>
      </c>
      <c r="E54" s="38">
        <v>16.600000000000001</v>
      </c>
      <c r="F54" s="38">
        <v>28.25</v>
      </c>
      <c r="G54" s="38">
        <v>39.89</v>
      </c>
      <c r="H54" s="38" t="s">
        <v>57</v>
      </c>
      <c r="I54" s="38">
        <v>8.4</v>
      </c>
      <c r="J54" s="38" t="s">
        <v>57</v>
      </c>
      <c r="K54" s="38" t="s">
        <v>57</v>
      </c>
      <c r="L54" s="38">
        <v>29.43</v>
      </c>
    </row>
    <row r="55" spans="1:12" ht="15" x14ac:dyDescent="0.2">
      <c r="A55" s="144">
        <v>41730</v>
      </c>
      <c r="B55" s="54">
        <v>38.19</v>
      </c>
      <c r="C55" s="38">
        <v>31.36</v>
      </c>
      <c r="D55" s="38">
        <v>28.34</v>
      </c>
      <c r="E55" s="38">
        <v>18.829999999999998</v>
      </c>
      <c r="F55" s="38">
        <v>32.29</v>
      </c>
      <c r="G55" s="38">
        <v>55.53</v>
      </c>
      <c r="H55" s="38" t="s">
        <v>57</v>
      </c>
      <c r="I55" s="38">
        <v>15.27</v>
      </c>
      <c r="J55" s="38" t="s">
        <v>57</v>
      </c>
      <c r="K55" s="38" t="s">
        <v>57</v>
      </c>
      <c r="L55" s="38">
        <v>34.82</v>
      </c>
    </row>
    <row r="56" spans="1:12" ht="15" x14ac:dyDescent="0.2">
      <c r="A56" s="144">
        <v>41760</v>
      </c>
      <c r="B56" s="54">
        <v>29.85</v>
      </c>
      <c r="C56" s="38">
        <v>27.17</v>
      </c>
      <c r="D56" s="38">
        <v>28.6</v>
      </c>
      <c r="E56" s="38">
        <v>17.88</v>
      </c>
      <c r="F56" s="38">
        <v>28.92</v>
      </c>
      <c r="G56" s="38">
        <v>54.53</v>
      </c>
      <c r="H56" s="38" t="s">
        <v>57</v>
      </c>
      <c r="I56" s="38">
        <v>15.65</v>
      </c>
      <c r="J56" s="38" t="s">
        <v>57</v>
      </c>
      <c r="K56" s="38" t="s">
        <v>57</v>
      </c>
      <c r="L56" s="38">
        <v>30.24</v>
      </c>
    </row>
    <row r="57" spans="1:12" ht="15" x14ac:dyDescent="0.2">
      <c r="A57" s="144">
        <v>41791</v>
      </c>
      <c r="B57" s="54">
        <v>22.42</v>
      </c>
      <c r="C57" s="38">
        <v>24.17</v>
      </c>
      <c r="D57" s="38">
        <v>27.5</v>
      </c>
      <c r="E57" s="38">
        <v>15.94</v>
      </c>
      <c r="F57" s="38">
        <v>25.22</v>
      </c>
      <c r="G57" s="38">
        <v>53.2</v>
      </c>
      <c r="H57" s="38" t="s">
        <v>57</v>
      </c>
      <c r="I57" s="38">
        <v>18.29</v>
      </c>
      <c r="J57" s="38" t="s">
        <v>57</v>
      </c>
      <c r="K57" s="38" t="s">
        <v>57</v>
      </c>
      <c r="L57" s="38">
        <v>26.76</v>
      </c>
    </row>
    <row r="58" spans="1:12" ht="15" x14ac:dyDescent="0.2">
      <c r="A58" s="144">
        <v>41821</v>
      </c>
      <c r="B58" s="54">
        <v>12.69</v>
      </c>
      <c r="C58" s="38">
        <v>21.77</v>
      </c>
      <c r="D58" s="38">
        <v>22.55</v>
      </c>
      <c r="E58" s="38">
        <v>12.67</v>
      </c>
      <c r="F58" s="38">
        <v>20.28</v>
      </c>
      <c r="G58" s="38">
        <v>51.23</v>
      </c>
      <c r="H58" s="38" t="s">
        <v>57</v>
      </c>
      <c r="I58" s="38">
        <v>33.409999999999997</v>
      </c>
      <c r="J58" s="38" t="s">
        <v>57</v>
      </c>
      <c r="K58" s="38" t="s">
        <v>57</v>
      </c>
      <c r="L58" s="38">
        <v>23.71</v>
      </c>
    </row>
    <row r="59" spans="1:12" ht="15" x14ac:dyDescent="0.2">
      <c r="A59" s="144">
        <v>41852</v>
      </c>
      <c r="B59" s="54">
        <v>13</v>
      </c>
      <c r="C59" s="38">
        <v>16.559999999999999</v>
      </c>
      <c r="D59" s="38">
        <v>16.52</v>
      </c>
      <c r="E59" s="38">
        <v>8.8699999999999992</v>
      </c>
      <c r="F59" s="38">
        <v>12.47</v>
      </c>
      <c r="G59" s="38">
        <v>44.45</v>
      </c>
      <c r="H59" s="38" t="s">
        <v>57</v>
      </c>
      <c r="I59" s="38">
        <v>34.35</v>
      </c>
      <c r="J59" s="38" t="s">
        <v>57</v>
      </c>
      <c r="K59" s="38" t="s">
        <v>57</v>
      </c>
      <c r="L59" s="38">
        <v>18.78</v>
      </c>
    </row>
    <row r="60" spans="1:12" ht="15" x14ac:dyDescent="0.2">
      <c r="A60" s="144">
        <v>41883</v>
      </c>
      <c r="B60" s="54">
        <v>15.76</v>
      </c>
      <c r="C60" s="38">
        <v>11.14</v>
      </c>
      <c r="D60" s="38">
        <v>11.3</v>
      </c>
      <c r="E60" s="38">
        <v>4.12</v>
      </c>
      <c r="F60" s="38">
        <v>6.76</v>
      </c>
      <c r="G60" s="38">
        <v>38.04</v>
      </c>
      <c r="H60" s="38" t="s">
        <v>57</v>
      </c>
      <c r="I60" s="38">
        <v>38.04</v>
      </c>
      <c r="J60" s="38" t="s">
        <v>57</v>
      </c>
      <c r="K60" s="38" t="s">
        <v>57</v>
      </c>
      <c r="L60" s="38">
        <v>15.51</v>
      </c>
    </row>
    <row r="61" spans="1:12" ht="15" x14ac:dyDescent="0.2">
      <c r="A61" s="144">
        <v>41913</v>
      </c>
      <c r="B61" s="54">
        <v>19.12</v>
      </c>
      <c r="C61" s="38">
        <v>7.87</v>
      </c>
      <c r="D61" s="38">
        <v>19.59</v>
      </c>
      <c r="E61" s="38">
        <v>5.49</v>
      </c>
      <c r="F61" s="38">
        <v>9.16</v>
      </c>
      <c r="G61" s="38">
        <v>57.2</v>
      </c>
      <c r="H61" s="38" t="s">
        <v>57</v>
      </c>
      <c r="I61" s="38">
        <v>42.58</v>
      </c>
      <c r="J61" s="38" t="s">
        <v>57</v>
      </c>
      <c r="K61" s="38" t="s">
        <v>57</v>
      </c>
      <c r="L61" s="38">
        <v>22.72</v>
      </c>
    </row>
    <row r="62" spans="1:12" ht="15" x14ac:dyDescent="0.2">
      <c r="A62" s="144">
        <v>41944</v>
      </c>
      <c r="B62" s="54">
        <v>22.58</v>
      </c>
      <c r="C62" s="38">
        <v>11.52</v>
      </c>
      <c r="D62" s="38">
        <v>43.18</v>
      </c>
      <c r="E62" s="38">
        <v>13.52</v>
      </c>
      <c r="F62" s="38">
        <v>11.57</v>
      </c>
      <c r="G62" s="38">
        <v>78.599999999999994</v>
      </c>
      <c r="H62" s="38" t="s">
        <v>57</v>
      </c>
      <c r="I62" s="38">
        <v>47.6</v>
      </c>
      <c r="J62" s="38" t="s">
        <v>57</v>
      </c>
      <c r="K62" s="38" t="s">
        <v>57</v>
      </c>
      <c r="L62" s="38">
        <v>34.409999999999997</v>
      </c>
    </row>
    <row r="63" spans="1:12" ht="15" x14ac:dyDescent="0.2">
      <c r="A63" s="144">
        <v>41974</v>
      </c>
      <c r="B63" s="54">
        <v>36.68</v>
      </c>
      <c r="C63" s="38">
        <v>20.94</v>
      </c>
      <c r="D63" s="38">
        <v>65.7</v>
      </c>
      <c r="E63" s="38">
        <v>22.75</v>
      </c>
      <c r="F63" s="38">
        <v>19.98</v>
      </c>
      <c r="G63" s="38">
        <v>80.069999999999993</v>
      </c>
      <c r="H63" s="38" t="s">
        <v>57</v>
      </c>
      <c r="I63" s="38">
        <v>56.88</v>
      </c>
      <c r="J63" s="38" t="s">
        <v>57</v>
      </c>
      <c r="K63" s="38" t="s">
        <v>57</v>
      </c>
      <c r="L63" s="38">
        <v>45.26</v>
      </c>
    </row>
    <row r="64" spans="1:12" ht="15" x14ac:dyDescent="0.2">
      <c r="A64" s="144">
        <v>42005</v>
      </c>
      <c r="B64" s="54">
        <v>72.78</v>
      </c>
      <c r="C64" s="38">
        <v>46.46</v>
      </c>
      <c r="D64" s="38">
        <v>90.82</v>
      </c>
      <c r="E64" s="38">
        <v>36.89</v>
      </c>
      <c r="F64" s="38">
        <v>42.37</v>
      </c>
      <c r="G64" s="38">
        <v>87.51</v>
      </c>
      <c r="H64" s="38" t="s">
        <v>57</v>
      </c>
      <c r="I64" s="38">
        <v>91.71</v>
      </c>
      <c r="J64" s="38" t="s">
        <v>57</v>
      </c>
      <c r="K64" s="38" t="s">
        <v>57</v>
      </c>
      <c r="L64" s="38">
        <v>66.709999999999994</v>
      </c>
    </row>
    <row r="65" spans="1:12" ht="15" x14ac:dyDescent="0.2">
      <c r="A65" s="144">
        <v>42036</v>
      </c>
      <c r="B65" s="54">
        <v>95.87</v>
      </c>
      <c r="C65" s="38">
        <v>85.92</v>
      </c>
      <c r="D65" s="38">
        <v>98.79</v>
      </c>
      <c r="E65" s="38">
        <v>51.44</v>
      </c>
      <c r="F65" s="38">
        <v>69.59</v>
      </c>
      <c r="G65" s="38">
        <v>99.02</v>
      </c>
      <c r="H65" s="38" t="s">
        <v>57</v>
      </c>
      <c r="I65" s="38">
        <v>93.88</v>
      </c>
      <c r="J65" s="38" t="s">
        <v>57</v>
      </c>
      <c r="K65" s="38" t="s">
        <v>57</v>
      </c>
      <c r="L65" s="38">
        <v>86.52</v>
      </c>
    </row>
    <row r="66" spans="1:12" ht="15" x14ac:dyDescent="0.2">
      <c r="A66" s="144">
        <v>42064</v>
      </c>
      <c r="B66" s="54">
        <v>100</v>
      </c>
      <c r="C66" s="38">
        <v>100</v>
      </c>
      <c r="D66" s="38">
        <v>99.12</v>
      </c>
      <c r="E66" s="38">
        <v>75.11</v>
      </c>
      <c r="F66" s="38">
        <v>97.51</v>
      </c>
      <c r="G66" s="38">
        <v>98.63</v>
      </c>
      <c r="H66" s="38" t="s">
        <v>57</v>
      </c>
      <c r="I66" s="38">
        <v>100</v>
      </c>
      <c r="J66" s="38" t="s">
        <v>57</v>
      </c>
      <c r="K66" s="38" t="s">
        <v>57</v>
      </c>
      <c r="L66" s="38">
        <v>96.25</v>
      </c>
    </row>
    <row r="67" spans="1:12" ht="15" x14ac:dyDescent="0.2">
      <c r="A67" s="144">
        <v>42095</v>
      </c>
      <c r="B67" s="54">
        <v>90.6</v>
      </c>
      <c r="C67" s="38">
        <v>100</v>
      </c>
      <c r="D67" s="38">
        <v>100</v>
      </c>
      <c r="E67" s="38">
        <v>77.78</v>
      </c>
      <c r="F67" s="38">
        <v>100</v>
      </c>
      <c r="G67" s="38">
        <v>98.63</v>
      </c>
      <c r="H67" s="38" t="s">
        <v>57</v>
      </c>
      <c r="I67" s="38">
        <v>99.9</v>
      </c>
      <c r="J67" s="38" t="s">
        <v>57</v>
      </c>
      <c r="K67" s="38" t="s">
        <v>57</v>
      </c>
      <c r="L67" s="38">
        <v>94.66</v>
      </c>
    </row>
    <row r="68" spans="1:12" ht="15" x14ac:dyDescent="0.2">
      <c r="A68" s="144">
        <v>42125</v>
      </c>
      <c r="B68" s="54">
        <v>94.87</v>
      </c>
      <c r="C68" s="38">
        <v>98.8</v>
      </c>
      <c r="D68" s="38">
        <v>97.81</v>
      </c>
      <c r="E68" s="38">
        <v>81.239999999999995</v>
      </c>
      <c r="F68" s="38">
        <v>98.28</v>
      </c>
      <c r="G68" s="38">
        <v>96.88</v>
      </c>
      <c r="H68" s="38" t="s">
        <v>57</v>
      </c>
      <c r="I68" s="38">
        <v>99.27</v>
      </c>
      <c r="J68" s="38" t="s">
        <v>57</v>
      </c>
      <c r="K68" s="38" t="s">
        <v>57</v>
      </c>
      <c r="L68" s="38">
        <v>95.38</v>
      </c>
    </row>
    <row r="69" spans="1:12" ht="15" x14ac:dyDescent="0.2">
      <c r="A69" s="144">
        <v>42156</v>
      </c>
      <c r="B69" s="54">
        <v>96.21</v>
      </c>
      <c r="C69" s="38">
        <v>90.98</v>
      </c>
      <c r="D69" s="38">
        <v>98.36</v>
      </c>
      <c r="E69" s="38">
        <v>78.89</v>
      </c>
      <c r="F69" s="38">
        <v>93.88</v>
      </c>
      <c r="G69" s="38">
        <v>89.4</v>
      </c>
      <c r="H69" s="38" t="s">
        <v>57</v>
      </c>
      <c r="I69" s="38">
        <v>95.52</v>
      </c>
      <c r="J69" s="38" t="s">
        <v>57</v>
      </c>
      <c r="K69" s="38" t="s">
        <v>57</v>
      </c>
      <c r="L69" s="38">
        <v>92.19</v>
      </c>
    </row>
    <row r="70" spans="1:12" ht="15" x14ac:dyDescent="0.2">
      <c r="A70" s="144">
        <v>42186</v>
      </c>
      <c r="B70" s="54">
        <v>87.77</v>
      </c>
      <c r="C70" s="38">
        <v>85.02</v>
      </c>
      <c r="D70" s="38">
        <v>91.25</v>
      </c>
      <c r="E70" s="38">
        <v>73.88</v>
      </c>
      <c r="F70" s="38">
        <v>85.42</v>
      </c>
      <c r="G70" s="38">
        <v>86</v>
      </c>
      <c r="H70" s="38" t="s">
        <v>57</v>
      </c>
      <c r="I70" s="38">
        <v>94.63</v>
      </c>
      <c r="J70" s="38" t="s">
        <v>57</v>
      </c>
      <c r="K70" s="38" t="s">
        <v>57</v>
      </c>
      <c r="L70" s="38">
        <v>85.81</v>
      </c>
    </row>
    <row r="71" spans="1:12" ht="15" x14ac:dyDescent="0.2">
      <c r="A71" s="144">
        <v>42217</v>
      </c>
      <c r="B71" s="54">
        <v>83.72</v>
      </c>
      <c r="C71" s="38">
        <v>75.599999999999994</v>
      </c>
      <c r="D71" s="38">
        <v>80.790000000000006</v>
      </c>
      <c r="E71" s="38">
        <v>67.38</v>
      </c>
      <c r="F71" s="38">
        <v>74</v>
      </c>
      <c r="G71" s="38">
        <v>77.14</v>
      </c>
      <c r="H71" s="38" t="s">
        <v>57</v>
      </c>
      <c r="I71" s="38">
        <v>85.58</v>
      </c>
      <c r="J71" s="38" t="s">
        <v>57</v>
      </c>
      <c r="K71" s="38" t="s">
        <v>57</v>
      </c>
      <c r="L71" s="38">
        <v>77.84</v>
      </c>
    </row>
    <row r="72" spans="1:12" ht="15" x14ac:dyDescent="0.2">
      <c r="A72" s="144">
        <v>42248</v>
      </c>
      <c r="B72" s="54">
        <v>77.760000000000005</v>
      </c>
      <c r="C72" s="38">
        <v>65.06</v>
      </c>
      <c r="D72" s="38">
        <v>70.3</v>
      </c>
      <c r="E72" s="38">
        <v>60.55</v>
      </c>
      <c r="F72" s="38">
        <v>62.62</v>
      </c>
      <c r="G72" s="38">
        <v>65.41</v>
      </c>
      <c r="H72" s="38" t="s">
        <v>57</v>
      </c>
      <c r="I72" s="38">
        <v>78.17</v>
      </c>
      <c r="J72" s="38" t="s">
        <v>57</v>
      </c>
      <c r="K72" s="38" t="s">
        <v>57</v>
      </c>
      <c r="L72" s="38">
        <v>68.61</v>
      </c>
    </row>
    <row r="73" spans="1:12" ht="15" x14ac:dyDescent="0.2">
      <c r="A73" s="144">
        <v>42278</v>
      </c>
      <c r="B73" s="54">
        <v>74.73</v>
      </c>
      <c r="C73" s="38">
        <v>64.430000000000007</v>
      </c>
      <c r="D73" s="38">
        <v>61.14</v>
      </c>
      <c r="E73" s="38">
        <v>55.7</v>
      </c>
      <c r="F73" s="38">
        <v>54.28</v>
      </c>
      <c r="G73" s="38">
        <v>68.03</v>
      </c>
      <c r="H73" s="38" t="s">
        <v>57</v>
      </c>
      <c r="I73" s="38">
        <v>92.38</v>
      </c>
      <c r="J73" s="38" t="s">
        <v>57</v>
      </c>
      <c r="K73" s="38" t="s">
        <v>57</v>
      </c>
      <c r="L73" s="38">
        <v>66.81</v>
      </c>
    </row>
    <row r="74" spans="1:12" ht="15" x14ac:dyDescent="0.2">
      <c r="A74" s="144">
        <v>42309</v>
      </c>
      <c r="B74" s="54">
        <v>79.760000000000005</v>
      </c>
      <c r="C74" s="38">
        <v>81.45</v>
      </c>
      <c r="D74" s="38">
        <v>52.32</v>
      </c>
      <c r="E74" s="38">
        <v>51.52</v>
      </c>
      <c r="F74" s="38">
        <v>49.83</v>
      </c>
      <c r="G74" s="38">
        <v>73</v>
      </c>
      <c r="H74" s="38" t="s">
        <v>57</v>
      </c>
      <c r="I74" s="38">
        <v>84.78</v>
      </c>
      <c r="J74" s="38" t="s">
        <v>57</v>
      </c>
      <c r="K74" s="38" t="s">
        <v>57</v>
      </c>
      <c r="L74" s="38">
        <v>69.38</v>
      </c>
    </row>
    <row r="75" spans="1:12" ht="15" x14ac:dyDescent="0.2">
      <c r="A75" s="144">
        <v>42339</v>
      </c>
      <c r="B75" s="54">
        <v>74.81</v>
      </c>
      <c r="C75" s="38">
        <v>76.56</v>
      </c>
      <c r="D75" s="38">
        <v>46.94</v>
      </c>
      <c r="E75" s="38">
        <v>49.35</v>
      </c>
      <c r="F75" s="38">
        <v>44.68</v>
      </c>
      <c r="G75" s="38">
        <v>68.38</v>
      </c>
      <c r="H75" s="38" t="s">
        <v>57</v>
      </c>
      <c r="I75" s="38">
        <v>84.85</v>
      </c>
      <c r="J75" s="38" t="s">
        <v>57</v>
      </c>
      <c r="K75" s="38" t="s">
        <v>57</v>
      </c>
      <c r="L75" s="38">
        <v>63.98</v>
      </c>
    </row>
    <row r="76" spans="1:12" ht="15" x14ac:dyDescent="0.2">
      <c r="A76" s="144">
        <v>42370</v>
      </c>
      <c r="B76" s="54">
        <v>68.36</v>
      </c>
      <c r="C76" s="38">
        <v>68.95</v>
      </c>
      <c r="D76" s="38">
        <v>43.03</v>
      </c>
      <c r="E76" s="38">
        <v>47.63</v>
      </c>
      <c r="F76" s="38">
        <v>41.31</v>
      </c>
      <c r="G76" s="38">
        <v>62.3</v>
      </c>
      <c r="H76" s="38" t="s">
        <v>57</v>
      </c>
      <c r="I76" s="38">
        <v>80.84</v>
      </c>
      <c r="J76" s="38" t="s">
        <v>57</v>
      </c>
      <c r="K76" s="38" t="s">
        <v>57</v>
      </c>
      <c r="L76" s="38">
        <v>58.56</v>
      </c>
    </row>
    <row r="77" spans="1:12" ht="15" x14ac:dyDescent="0.2">
      <c r="A77" s="144">
        <v>42401</v>
      </c>
      <c r="B77" s="54">
        <v>89.04</v>
      </c>
      <c r="C77" s="38">
        <v>93.53</v>
      </c>
      <c r="D77" s="38">
        <v>63.68</v>
      </c>
      <c r="E77" s="38">
        <v>54.05</v>
      </c>
      <c r="F77" s="38">
        <v>55.16</v>
      </c>
      <c r="G77" s="38">
        <v>79.88</v>
      </c>
      <c r="H77" s="38" t="s">
        <v>57</v>
      </c>
      <c r="I77" s="38">
        <v>17.309999999999999</v>
      </c>
      <c r="J77" s="38" t="s">
        <v>57</v>
      </c>
      <c r="K77" s="38" t="s">
        <v>57</v>
      </c>
      <c r="L77" s="38">
        <v>75.760000000000005</v>
      </c>
    </row>
    <row r="78" spans="1:12" ht="15" x14ac:dyDescent="0.2">
      <c r="A78" s="144">
        <v>42430</v>
      </c>
      <c r="B78" s="54">
        <v>96.37</v>
      </c>
      <c r="C78" s="38">
        <v>100</v>
      </c>
      <c r="D78" s="38">
        <v>75.72</v>
      </c>
      <c r="E78" s="38">
        <v>61.96</v>
      </c>
      <c r="F78" s="38">
        <v>70.33</v>
      </c>
      <c r="G78" s="38">
        <v>94.36</v>
      </c>
      <c r="H78" s="38" t="s">
        <v>57</v>
      </c>
      <c r="I78" s="38">
        <v>41.04</v>
      </c>
      <c r="J78" s="38" t="s">
        <v>57</v>
      </c>
      <c r="K78" s="38" t="s">
        <v>57</v>
      </c>
      <c r="L78" s="38">
        <v>87.05</v>
      </c>
    </row>
    <row r="79" spans="1:12" ht="15" x14ac:dyDescent="0.2">
      <c r="A79" s="144">
        <v>42461</v>
      </c>
      <c r="B79" s="54">
        <v>93.3</v>
      </c>
      <c r="C79" s="38">
        <v>100</v>
      </c>
      <c r="D79" s="38">
        <v>77.489999999999995</v>
      </c>
      <c r="E79" s="38">
        <v>62.23</v>
      </c>
      <c r="F79" s="38">
        <v>76.41</v>
      </c>
      <c r="G79" s="38">
        <v>94.36</v>
      </c>
      <c r="H79" s="38" t="s">
        <v>57</v>
      </c>
      <c r="I79" s="38">
        <v>59.27</v>
      </c>
      <c r="J79" s="38" t="s">
        <v>57</v>
      </c>
      <c r="K79" s="38" t="s">
        <v>57</v>
      </c>
      <c r="L79" s="38">
        <v>87.56</v>
      </c>
    </row>
    <row r="80" spans="1:12" ht="15" x14ac:dyDescent="0.2">
      <c r="A80" s="144">
        <v>42491</v>
      </c>
      <c r="B80" s="54">
        <v>91.58</v>
      </c>
      <c r="C80" s="38">
        <v>93.05</v>
      </c>
      <c r="D80" s="38">
        <v>74.540000000000006</v>
      </c>
      <c r="E80" s="38">
        <v>58.29</v>
      </c>
      <c r="F80" s="38">
        <v>74.92</v>
      </c>
      <c r="G80" s="38">
        <v>92.63</v>
      </c>
      <c r="H80" s="38" t="s">
        <v>57</v>
      </c>
      <c r="I80" s="38">
        <v>58.91</v>
      </c>
      <c r="J80" s="38" t="s">
        <v>57</v>
      </c>
      <c r="K80" s="38" t="s">
        <v>57</v>
      </c>
      <c r="L80" s="38">
        <v>84.02</v>
      </c>
    </row>
    <row r="81" spans="1:12" ht="15" x14ac:dyDescent="0.2">
      <c r="A81" s="144">
        <v>42522</v>
      </c>
      <c r="B81" s="54">
        <v>83.72</v>
      </c>
      <c r="C81" s="38">
        <v>83.9</v>
      </c>
      <c r="D81" s="38">
        <v>64.959999999999994</v>
      </c>
      <c r="E81" s="38">
        <v>56.29</v>
      </c>
      <c r="F81" s="38">
        <v>70.510000000000005</v>
      </c>
      <c r="G81" s="38">
        <v>92.83</v>
      </c>
      <c r="H81" s="38" t="s">
        <v>57</v>
      </c>
      <c r="I81" s="38">
        <v>60.67</v>
      </c>
      <c r="J81" s="38" t="s">
        <v>57</v>
      </c>
      <c r="K81" s="38" t="s">
        <v>57</v>
      </c>
      <c r="L81" s="38">
        <v>78.02</v>
      </c>
    </row>
    <row r="82" spans="1:12" ht="15" x14ac:dyDescent="0.2">
      <c r="A82" s="144">
        <v>42552</v>
      </c>
      <c r="B82" s="54">
        <v>80.989999999999995</v>
      </c>
      <c r="C82" s="38">
        <v>76.13</v>
      </c>
      <c r="D82" s="38">
        <v>56.36</v>
      </c>
      <c r="E82" s="38">
        <v>51.36</v>
      </c>
      <c r="F82" s="38">
        <v>62.07</v>
      </c>
      <c r="G82" s="38">
        <v>84.69</v>
      </c>
      <c r="H82" s="38" t="s">
        <v>57</v>
      </c>
      <c r="I82" s="38">
        <v>41.04</v>
      </c>
      <c r="J82" s="38" t="s">
        <v>57</v>
      </c>
      <c r="K82" s="38" t="s">
        <v>57</v>
      </c>
      <c r="L82" s="38">
        <v>71.45</v>
      </c>
    </row>
    <row r="83" spans="1:12" ht="15" x14ac:dyDescent="0.2">
      <c r="A83" s="144">
        <v>42583</v>
      </c>
      <c r="B83" s="54">
        <v>71.45</v>
      </c>
      <c r="C83" s="38">
        <v>66.5</v>
      </c>
      <c r="D83" s="38">
        <v>50.14</v>
      </c>
      <c r="E83" s="38">
        <v>45.62</v>
      </c>
      <c r="F83" s="38">
        <v>52.68</v>
      </c>
      <c r="G83" s="38">
        <v>74.97</v>
      </c>
      <c r="H83" s="38" t="s">
        <v>57</v>
      </c>
      <c r="I83" s="38">
        <v>0.53</v>
      </c>
      <c r="J83" s="38" t="s">
        <v>57</v>
      </c>
      <c r="K83" s="38" t="s">
        <v>57</v>
      </c>
      <c r="L83" s="38">
        <v>61.72</v>
      </c>
    </row>
    <row r="84" spans="1:12" ht="15" x14ac:dyDescent="0.2">
      <c r="A84" s="144">
        <v>42614</v>
      </c>
      <c r="B84" s="54">
        <v>60.79</v>
      </c>
      <c r="C84" s="38">
        <v>59.58</v>
      </c>
      <c r="D84" s="38">
        <v>43.81</v>
      </c>
      <c r="E84" s="38">
        <v>39.26</v>
      </c>
      <c r="F84" s="38">
        <v>43.8</v>
      </c>
      <c r="G84" s="38">
        <v>64.02</v>
      </c>
      <c r="H84" s="38" t="s">
        <v>57</v>
      </c>
      <c r="I84" s="38">
        <v>0.53</v>
      </c>
      <c r="J84" s="38" t="s">
        <v>57</v>
      </c>
      <c r="K84" s="38" t="s">
        <v>57</v>
      </c>
      <c r="L84" s="38">
        <v>52.54</v>
      </c>
    </row>
    <row r="85" spans="1:12" ht="15" x14ac:dyDescent="0.2">
      <c r="A85" s="144">
        <v>42644</v>
      </c>
      <c r="B85" s="54">
        <v>50.23</v>
      </c>
      <c r="C85" s="38">
        <v>53.58</v>
      </c>
      <c r="D85" s="38">
        <v>40.32</v>
      </c>
      <c r="E85" s="38">
        <v>35.909999999999997</v>
      </c>
      <c r="F85" s="38">
        <v>36.49</v>
      </c>
      <c r="G85" s="38">
        <v>55.03</v>
      </c>
      <c r="H85" s="38" t="s">
        <v>57</v>
      </c>
      <c r="I85" s="38">
        <v>0.53</v>
      </c>
      <c r="J85" s="38" t="s">
        <v>57</v>
      </c>
      <c r="K85" s="38" t="s">
        <v>57</v>
      </c>
      <c r="L85" s="38">
        <v>45.3</v>
      </c>
    </row>
    <row r="86" spans="1:12" ht="15" x14ac:dyDescent="0.2">
      <c r="A86" s="144">
        <v>42675</v>
      </c>
      <c r="B86" s="54">
        <v>40.69</v>
      </c>
      <c r="C86" s="38">
        <v>45.58</v>
      </c>
      <c r="D86" s="38">
        <v>36.020000000000003</v>
      </c>
      <c r="E86" s="38">
        <v>32.47</v>
      </c>
      <c r="F86" s="38">
        <v>30.94</v>
      </c>
      <c r="G86" s="38">
        <v>44.29</v>
      </c>
      <c r="H86" s="38" t="s">
        <v>57</v>
      </c>
      <c r="I86" s="38">
        <v>0.53</v>
      </c>
      <c r="J86" s="38" t="s">
        <v>57</v>
      </c>
      <c r="K86" s="38" t="s">
        <v>57</v>
      </c>
      <c r="L86" s="38">
        <v>38.04</v>
      </c>
    </row>
    <row r="87" spans="1:12" ht="15" x14ac:dyDescent="0.2">
      <c r="A87" s="144">
        <v>42705</v>
      </c>
      <c r="B87" s="54">
        <v>41.31</v>
      </c>
      <c r="C87" s="38">
        <v>42.9</v>
      </c>
      <c r="D87" s="38">
        <v>38.29</v>
      </c>
      <c r="E87" s="38">
        <v>31.95</v>
      </c>
      <c r="F87" s="38">
        <v>30.77</v>
      </c>
      <c r="G87" s="38">
        <v>42.24</v>
      </c>
      <c r="H87" s="38" t="s">
        <v>57</v>
      </c>
      <c r="I87" s="38">
        <v>0.52</v>
      </c>
      <c r="J87" s="38" t="s">
        <v>57</v>
      </c>
      <c r="K87" s="38" t="s">
        <v>57</v>
      </c>
      <c r="L87" s="38">
        <v>37.01</v>
      </c>
    </row>
    <row r="88" spans="1:12" ht="15" x14ac:dyDescent="0.2">
      <c r="A88" s="144">
        <v>42736</v>
      </c>
      <c r="B88" s="54">
        <v>81.069999999999993</v>
      </c>
      <c r="C88" s="38">
        <v>72.94</v>
      </c>
      <c r="D88" s="38">
        <v>56.18</v>
      </c>
      <c r="E88" s="38">
        <v>34.07</v>
      </c>
      <c r="F88" s="38">
        <v>33.130000000000003</v>
      </c>
      <c r="G88" s="38">
        <v>44.45</v>
      </c>
      <c r="H88" s="38" t="s">
        <v>57</v>
      </c>
      <c r="I88" s="38">
        <v>0.52</v>
      </c>
      <c r="J88" s="38" t="s">
        <v>57</v>
      </c>
      <c r="K88" s="38" t="s">
        <v>57</v>
      </c>
      <c r="L88" s="38">
        <v>52.42</v>
      </c>
    </row>
    <row r="89" spans="1:12" ht="15" x14ac:dyDescent="0.2">
      <c r="A89" s="144">
        <v>42767</v>
      </c>
      <c r="B89" s="54">
        <v>93.14</v>
      </c>
      <c r="C89" s="38">
        <v>99.97</v>
      </c>
      <c r="D89" s="38">
        <v>92.73</v>
      </c>
      <c r="E89" s="38">
        <v>61.57</v>
      </c>
      <c r="F89" s="38">
        <v>75.84</v>
      </c>
      <c r="G89" s="38">
        <v>95.52</v>
      </c>
      <c r="H89" s="38" t="s">
        <v>57</v>
      </c>
      <c r="I89" s="38">
        <v>0.52</v>
      </c>
      <c r="J89" s="38" t="s">
        <v>57</v>
      </c>
      <c r="K89" s="38" t="s">
        <v>57</v>
      </c>
      <c r="L89" s="38">
        <v>84.88</v>
      </c>
    </row>
    <row r="90" spans="1:12" ht="15" x14ac:dyDescent="0.2">
      <c r="A90" s="144">
        <v>42795</v>
      </c>
      <c r="B90" s="54">
        <v>91.01</v>
      </c>
      <c r="C90" s="38">
        <v>100</v>
      </c>
      <c r="D90" s="38">
        <v>92.2</v>
      </c>
      <c r="E90" s="38">
        <v>65.709999999999994</v>
      </c>
      <c r="F90" s="38">
        <v>81.290000000000006</v>
      </c>
      <c r="G90" s="38">
        <v>93.02</v>
      </c>
      <c r="H90" s="38" t="s">
        <v>57</v>
      </c>
      <c r="I90" s="38">
        <v>0.52</v>
      </c>
      <c r="J90" s="38" t="s">
        <v>57</v>
      </c>
      <c r="K90" s="38" t="s">
        <v>57</v>
      </c>
      <c r="L90" s="38">
        <v>87.99</v>
      </c>
    </row>
    <row r="91" spans="1:12" ht="15" x14ac:dyDescent="0.2">
      <c r="A91" s="144">
        <v>42826</v>
      </c>
      <c r="B91" s="54">
        <v>91.25</v>
      </c>
      <c r="C91" s="38">
        <v>100</v>
      </c>
      <c r="D91" s="38">
        <v>91.46</v>
      </c>
      <c r="E91" s="38">
        <v>68.510000000000005</v>
      </c>
      <c r="F91" s="38">
        <v>84.3</v>
      </c>
      <c r="G91" s="38">
        <v>93.79</v>
      </c>
      <c r="H91" s="38" t="s">
        <v>57</v>
      </c>
      <c r="I91" s="38">
        <v>0.52</v>
      </c>
      <c r="J91" s="38" t="s">
        <v>57</v>
      </c>
      <c r="K91" s="38" t="s">
        <v>57</v>
      </c>
      <c r="L91" s="38">
        <v>88.89</v>
      </c>
    </row>
    <row r="92" spans="1:12" ht="15" x14ac:dyDescent="0.2">
      <c r="A92" s="144">
        <v>42856</v>
      </c>
      <c r="B92" s="54">
        <v>88.09</v>
      </c>
      <c r="C92" s="38">
        <v>94.12</v>
      </c>
      <c r="D92" s="38">
        <v>81.09</v>
      </c>
      <c r="E92" s="38">
        <v>67.89</v>
      </c>
      <c r="F92" s="38">
        <v>82.79</v>
      </c>
      <c r="G92" s="38">
        <v>93.59</v>
      </c>
      <c r="H92" s="38" t="s">
        <v>57</v>
      </c>
      <c r="I92" s="38">
        <v>0.52</v>
      </c>
      <c r="J92" s="38" t="s">
        <v>57</v>
      </c>
      <c r="K92" s="38" t="s">
        <v>57</v>
      </c>
      <c r="L92" s="38">
        <v>86.58</v>
      </c>
    </row>
    <row r="93" spans="1:12" ht="15" x14ac:dyDescent="0.2">
      <c r="A93" s="144">
        <v>42887</v>
      </c>
      <c r="B93" s="54">
        <v>86.89</v>
      </c>
      <c r="C93" s="38">
        <v>82.3</v>
      </c>
      <c r="D93" s="38">
        <v>82.1</v>
      </c>
      <c r="E93" s="38">
        <v>64.95</v>
      </c>
      <c r="F93" s="38">
        <v>78.099999999999994</v>
      </c>
      <c r="G93" s="38">
        <v>88.83</v>
      </c>
      <c r="H93" s="38" t="s">
        <v>57</v>
      </c>
      <c r="I93" s="38">
        <v>0.52</v>
      </c>
      <c r="J93" s="38" t="s">
        <v>57</v>
      </c>
      <c r="K93" s="38" t="s">
        <v>57</v>
      </c>
      <c r="L93" s="38">
        <v>81.69</v>
      </c>
    </row>
    <row r="94" spans="1:12" ht="15" x14ac:dyDescent="0.2">
      <c r="A94" s="144">
        <v>42917</v>
      </c>
      <c r="B94" s="54">
        <v>87.13</v>
      </c>
      <c r="C94" s="38">
        <v>75.709999999999994</v>
      </c>
      <c r="D94" s="38">
        <v>80.790000000000006</v>
      </c>
      <c r="E94" s="38">
        <v>59.85</v>
      </c>
      <c r="F94" s="38">
        <v>72.16</v>
      </c>
      <c r="G94" s="38">
        <v>85.44</v>
      </c>
      <c r="H94" s="38" t="s">
        <v>57</v>
      </c>
      <c r="I94" s="38">
        <v>0.52</v>
      </c>
      <c r="J94" s="38" t="s">
        <v>57</v>
      </c>
      <c r="K94" s="38" t="s">
        <v>57</v>
      </c>
      <c r="L94" s="38">
        <v>77.63</v>
      </c>
    </row>
    <row r="95" spans="1:12" ht="15" x14ac:dyDescent="0.2">
      <c r="A95" s="144">
        <v>42948</v>
      </c>
      <c r="B95" s="54">
        <v>83.02</v>
      </c>
      <c r="C95" s="38">
        <v>63.52</v>
      </c>
      <c r="D95" s="38">
        <v>78.98</v>
      </c>
      <c r="E95" s="38">
        <v>53.2</v>
      </c>
      <c r="F95" s="38">
        <v>65.38</v>
      </c>
      <c r="G95" s="38">
        <v>78.97</v>
      </c>
      <c r="H95" s="38" t="s">
        <v>57</v>
      </c>
      <c r="I95" s="38">
        <v>0.52</v>
      </c>
      <c r="J95" s="38" t="s">
        <v>57</v>
      </c>
      <c r="K95" s="38" t="s">
        <v>57</v>
      </c>
      <c r="L95" s="38">
        <v>70.67</v>
      </c>
    </row>
    <row r="96" spans="1:12" ht="15" x14ac:dyDescent="0.2">
      <c r="A96" s="144">
        <v>42979</v>
      </c>
      <c r="B96" s="54">
        <v>72.709999999999994</v>
      </c>
      <c r="C96" s="38">
        <v>55.61</v>
      </c>
      <c r="D96" s="38">
        <v>73.760000000000005</v>
      </c>
      <c r="E96" s="38">
        <v>46.98</v>
      </c>
      <c r="F96" s="38">
        <v>57.48</v>
      </c>
      <c r="G96" s="38">
        <v>67.33</v>
      </c>
      <c r="H96" s="38" t="s">
        <v>57</v>
      </c>
      <c r="I96" s="38">
        <v>0.52</v>
      </c>
      <c r="J96" s="38" t="s">
        <v>57</v>
      </c>
      <c r="K96" s="38" t="s">
        <v>57</v>
      </c>
      <c r="L96" s="38">
        <v>62.38</v>
      </c>
    </row>
    <row r="97" spans="1:12" ht="15" x14ac:dyDescent="0.2">
      <c r="A97" s="144">
        <v>43009</v>
      </c>
      <c r="B97" s="54">
        <v>61.22</v>
      </c>
      <c r="C97" s="38">
        <v>47.02</v>
      </c>
      <c r="D97" s="38">
        <v>64.69</v>
      </c>
      <c r="E97" s="38">
        <v>40.75</v>
      </c>
      <c r="F97" s="38">
        <v>49.66</v>
      </c>
      <c r="G97" s="38">
        <v>59.23</v>
      </c>
      <c r="H97" s="38" t="s">
        <v>57</v>
      </c>
      <c r="I97" s="38">
        <v>0.52</v>
      </c>
      <c r="J97" s="38" t="s">
        <v>57</v>
      </c>
      <c r="K97" s="38" t="s">
        <v>57</v>
      </c>
      <c r="L97" s="38">
        <v>55.65</v>
      </c>
    </row>
    <row r="98" spans="1:12" ht="15" x14ac:dyDescent="0.2">
      <c r="A98" s="144">
        <v>43040</v>
      </c>
      <c r="B98" s="54">
        <v>52.21</v>
      </c>
      <c r="C98" s="38">
        <v>43.49</v>
      </c>
      <c r="D98" s="38">
        <v>68.5</v>
      </c>
      <c r="E98" s="38">
        <v>35.33</v>
      </c>
      <c r="F98" s="38">
        <v>46.64</v>
      </c>
      <c r="G98" s="38">
        <v>74.25</v>
      </c>
      <c r="H98" s="38" t="s">
        <v>57</v>
      </c>
      <c r="I98" s="38">
        <v>1.47</v>
      </c>
      <c r="J98" s="38" t="s">
        <v>57</v>
      </c>
      <c r="K98" s="38" t="s">
        <v>57</v>
      </c>
      <c r="L98" s="38">
        <v>56.6</v>
      </c>
    </row>
    <row r="99" spans="1:12" ht="15" x14ac:dyDescent="0.2">
      <c r="A99" s="144">
        <v>43070</v>
      </c>
      <c r="B99" s="54">
        <v>47.75</v>
      </c>
      <c r="C99" s="38">
        <v>44.26</v>
      </c>
      <c r="D99" s="38">
        <v>69.73</v>
      </c>
      <c r="E99" s="38">
        <v>31.22</v>
      </c>
      <c r="F99" s="38">
        <v>45.22</v>
      </c>
      <c r="G99" s="38">
        <v>71.209999999999994</v>
      </c>
      <c r="H99" s="38" t="s">
        <v>57</v>
      </c>
      <c r="I99" s="38">
        <v>9.4</v>
      </c>
      <c r="J99" s="38" t="s">
        <v>57</v>
      </c>
      <c r="K99" s="38" t="s">
        <v>57</v>
      </c>
      <c r="L99" s="38">
        <v>54.53</v>
      </c>
    </row>
    <row r="100" spans="1:12" ht="15" x14ac:dyDescent="0.2">
      <c r="A100" s="144">
        <v>43101</v>
      </c>
      <c r="B100" s="54">
        <v>68.36</v>
      </c>
      <c r="C100" s="38">
        <v>57.89</v>
      </c>
      <c r="D100" s="38">
        <v>74.150000000000006</v>
      </c>
      <c r="E100" s="38">
        <v>31.58</v>
      </c>
      <c r="F100" s="38">
        <v>50.01</v>
      </c>
      <c r="G100" s="38">
        <v>76.42</v>
      </c>
      <c r="H100" s="38" t="s">
        <v>57</v>
      </c>
      <c r="I100" s="38">
        <v>13.42</v>
      </c>
      <c r="J100" s="38" t="s">
        <v>57</v>
      </c>
      <c r="K100" s="38" t="s">
        <v>57</v>
      </c>
      <c r="L100" s="38">
        <v>63.9</v>
      </c>
    </row>
    <row r="101" spans="1:12" ht="15" x14ac:dyDescent="0.2">
      <c r="A101" s="144">
        <v>43132</v>
      </c>
      <c r="B101" s="54">
        <v>84.59</v>
      </c>
      <c r="C101" s="38">
        <v>71.930000000000007</v>
      </c>
      <c r="D101" s="38">
        <v>77.989999999999995</v>
      </c>
      <c r="E101" s="38">
        <v>33.520000000000003</v>
      </c>
      <c r="F101" s="38">
        <v>60.42</v>
      </c>
      <c r="G101" s="38">
        <v>84.13</v>
      </c>
      <c r="H101" s="38" t="s">
        <v>57</v>
      </c>
      <c r="I101" s="38">
        <v>22.7</v>
      </c>
      <c r="J101" s="38" t="s">
        <v>57</v>
      </c>
      <c r="K101" s="38" t="s">
        <v>57</v>
      </c>
      <c r="L101" s="38">
        <v>73.63</v>
      </c>
    </row>
    <row r="102" spans="1:12" ht="15" x14ac:dyDescent="0.2">
      <c r="A102" s="144">
        <v>43160</v>
      </c>
      <c r="B102" s="54">
        <v>96.79</v>
      </c>
      <c r="C102" s="38">
        <v>86.35</v>
      </c>
      <c r="D102" s="38">
        <v>89.13</v>
      </c>
      <c r="E102" s="38">
        <v>39.26</v>
      </c>
      <c r="F102" s="38">
        <v>75.84</v>
      </c>
      <c r="G102" s="38">
        <v>98.04</v>
      </c>
      <c r="H102" s="38" t="s">
        <v>57</v>
      </c>
      <c r="I102" s="38">
        <v>41.63</v>
      </c>
      <c r="J102" s="38" t="s">
        <v>57</v>
      </c>
      <c r="K102" s="38" t="s">
        <v>57</v>
      </c>
      <c r="L102" s="38">
        <v>85.3</v>
      </c>
    </row>
    <row r="103" spans="1:12" ht="15" x14ac:dyDescent="0.2">
      <c r="A103" s="144">
        <v>43191</v>
      </c>
      <c r="B103" s="54">
        <v>93.63</v>
      </c>
      <c r="C103" s="38">
        <v>96.99</v>
      </c>
      <c r="D103" s="38">
        <v>94.45</v>
      </c>
      <c r="E103" s="38">
        <v>46.31</v>
      </c>
      <c r="F103" s="38">
        <v>93.69</v>
      </c>
      <c r="G103" s="38">
        <v>100</v>
      </c>
      <c r="H103" s="38" t="s">
        <v>57</v>
      </c>
      <c r="I103" s="38">
        <v>62.79</v>
      </c>
      <c r="J103" s="38" t="s">
        <v>57</v>
      </c>
      <c r="K103" s="38" t="s">
        <v>57</v>
      </c>
      <c r="L103" s="38">
        <v>90.4</v>
      </c>
    </row>
    <row r="104" spans="1:12" ht="15" x14ac:dyDescent="0.2">
      <c r="A104" s="144">
        <v>43221</v>
      </c>
      <c r="B104" s="54">
        <v>90.92</v>
      </c>
      <c r="C104" s="38">
        <v>94.54</v>
      </c>
      <c r="D104" s="38">
        <v>93.06</v>
      </c>
      <c r="E104" s="38">
        <v>45.19</v>
      </c>
      <c r="F104" s="38">
        <v>93.69</v>
      </c>
      <c r="G104" s="38">
        <v>96.3</v>
      </c>
      <c r="H104" s="38" t="s">
        <v>57</v>
      </c>
      <c r="I104" s="38">
        <v>63.85</v>
      </c>
      <c r="J104" s="38" t="s">
        <v>57</v>
      </c>
      <c r="K104" s="38" t="s">
        <v>57</v>
      </c>
      <c r="L104" s="38">
        <v>88.58</v>
      </c>
    </row>
    <row r="105" spans="1:12" ht="15" x14ac:dyDescent="0.2">
      <c r="A105" s="144">
        <v>43252</v>
      </c>
      <c r="B105" s="54">
        <v>93.55</v>
      </c>
      <c r="C105" s="38">
        <v>89.86</v>
      </c>
      <c r="D105" s="38">
        <v>86</v>
      </c>
      <c r="E105" s="38">
        <v>41.29</v>
      </c>
      <c r="F105" s="38">
        <v>89.74</v>
      </c>
      <c r="G105" s="38">
        <v>88.45</v>
      </c>
      <c r="H105" s="38" t="s">
        <v>57</v>
      </c>
      <c r="I105" s="38">
        <v>60.98</v>
      </c>
      <c r="J105" s="38" t="s">
        <v>57</v>
      </c>
      <c r="K105" s="38" t="s">
        <v>57</v>
      </c>
      <c r="L105" s="38">
        <v>85.88</v>
      </c>
    </row>
    <row r="106" spans="1:12" ht="15" x14ac:dyDescent="0.2">
      <c r="A106" s="144">
        <v>43282</v>
      </c>
      <c r="B106" s="54">
        <v>90.68</v>
      </c>
      <c r="C106" s="38">
        <v>81.83</v>
      </c>
      <c r="D106" s="38">
        <v>77.39</v>
      </c>
      <c r="E106" s="38">
        <v>36.299999999999997</v>
      </c>
      <c r="F106" s="38">
        <v>82.04</v>
      </c>
      <c r="G106" s="38">
        <v>82.46</v>
      </c>
      <c r="H106" s="38" t="s">
        <v>57</v>
      </c>
      <c r="I106" s="38">
        <v>59.22</v>
      </c>
      <c r="J106" s="38" t="s">
        <v>57</v>
      </c>
      <c r="K106" s="38" t="s">
        <v>57</v>
      </c>
      <c r="L106" s="38">
        <v>80.069999999999993</v>
      </c>
    </row>
    <row r="107" spans="1:12" ht="15" x14ac:dyDescent="0.2">
      <c r="A107" s="144">
        <v>43313</v>
      </c>
      <c r="B107" s="54">
        <v>84.43</v>
      </c>
      <c r="C107" s="38">
        <v>73.31</v>
      </c>
      <c r="D107" s="38">
        <v>68.5</v>
      </c>
      <c r="E107" s="38">
        <v>30.48</v>
      </c>
      <c r="F107" s="38">
        <v>74</v>
      </c>
      <c r="G107" s="38">
        <v>71.92</v>
      </c>
      <c r="H107" s="38" t="s">
        <v>57</v>
      </c>
      <c r="I107" s="38">
        <v>56.72</v>
      </c>
      <c r="J107" s="38" t="s">
        <v>57</v>
      </c>
      <c r="K107" s="38" t="s">
        <v>57</v>
      </c>
      <c r="L107" s="38">
        <v>72.569999999999993</v>
      </c>
    </row>
    <row r="108" spans="1:12" ht="15" x14ac:dyDescent="0.2">
      <c r="A108" s="144">
        <v>43344</v>
      </c>
      <c r="B108" s="54">
        <v>70.63</v>
      </c>
      <c r="C108" s="38">
        <v>65.28</v>
      </c>
      <c r="D108" s="38">
        <v>58.99</v>
      </c>
      <c r="E108" s="38">
        <v>24.19</v>
      </c>
      <c r="F108" s="38">
        <v>62.81</v>
      </c>
      <c r="G108" s="38">
        <v>61.44</v>
      </c>
      <c r="H108" s="38" t="s">
        <v>57</v>
      </c>
      <c r="I108" s="38">
        <v>54.01</v>
      </c>
      <c r="J108" s="38" t="s">
        <v>57</v>
      </c>
      <c r="K108" s="38" t="s">
        <v>57</v>
      </c>
      <c r="L108" s="38">
        <v>61.71</v>
      </c>
    </row>
    <row r="109" spans="1:12" ht="15" x14ac:dyDescent="0.2">
      <c r="A109" s="144">
        <v>43374</v>
      </c>
      <c r="B109" s="54">
        <v>63.69</v>
      </c>
      <c r="C109" s="38">
        <v>61.75</v>
      </c>
      <c r="D109" s="38">
        <v>53.51</v>
      </c>
      <c r="E109" s="38">
        <v>19.53</v>
      </c>
      <c r="F109" s="38">
        <v>55.87</v>
      </c>
      <c r="G109" s="38">
        <v>56.53</v>
      </c>
      <c r="H109" s="38" t="s">
        <v>57</v>
      </c>
      <c r="I109" s="38">
        <v>62.1</v>
      </c>
      <c r="J109" s="38" t="s">
        <v>57</v>
      </c>
      <c r="K109" s="38" t="s">
        <v>57</v>
      </c>
      <c r="L109" s="38">
        <v>55.48</v>
      </c>
    </row>
    <row r="110" spans="1:12" ht="15" x14ac:dyDescent="0.2">
      <c r="A110" s="144">
        <v>43405</v>
      </c>
      <c r="B110" s="54">
        <v>54.75</v>
      </c>
      <c r="C110" s="38">
        <v>57.45</v>
      </c>
      <c r="D110" s="38">
        <v>51.48</v>
      </c>
      <c r="E110" s="38">
        <v>15.27</v>
      </c>
      <c r="F110" s="38">
        <v>54.99</v>
      </c>
      <c r="G110" s="38">
        <v>52.54</v>
      </c>
      <c r="H110" s="38" t="s">
        <v>57</v>
      </c>
      <c r="I110" s="38">
        <v>52.03</v>
      </c>
      <c r="J110" s="38" t="s">
        <v>57</v>
      </c>
      <c r="K110" s="38" t="s">
        <v>57</v>
      </c>
      <c r="L110" s="38">
        <v>50.26</v>
      </c>
    </row>
    <row r="111" spans="1:12" ht="15" x14ac:dyDescent="0.2">
      <c r="A111" s="144">
        <v>43435</v>
      </c>
      <c r="B111" s="54">
        <v>58.24</v>
      </c>
      <c r="C111" s="38">
        <v>62.15</v>
      </c>
      <c r="D111" s="38">
        <v>63.77</v>
      </c>
      <c r="E111" s="38">
        <v>16.14</v>
      </c>
      <c r="F111" s="38">
        <v>62.26</v>
      </c>
      <c r="G111" s="38">
        <v>61.44</v>
      </c>
      <c r="H111" s="38" t="s">
        <v>57</v>
      </c>
      <c r="I111" s="38">
        <v>69.23</v>
      </c>
      <c r="J111" s="38" t="s">
        <v>57</v>
      </c>
      <c r="K111" s="38" t="s">
        <v>57</v>
      </c>
      <c r="L111" s="38">
        <v>56.56</v>
      </c>
    </row>
    <row r="112" spans="1:12" ht="15" x14ac:dyDescent="0.2">
      <c r="A112" s="144">
        <v>43466</v>
      </c>
      <c r="B112" s="54">
        <v>83.72</v>
      </c>
      <c r="C112" s="38">
        <v>99.07</v>
      </c>
      <c r="D112" s="38">
        <v>99.01</v>
      </c>
      <c r="E112" s="38">
        <v>40.32</v>
      </c>
      <c r="F112" s="38">
        <v>86.74</v>
      </c>
      <c r="G112" s="38">
        <v>88.07</v>
      </c>
      <c r="H112" s="38" t="s">
        <v>57</v>
      </c>
      <c r="I112" s="38">
        <v>88.54</v>
      </c>
      <c r="J112" s="38" t="s">
        <v>57</v>
      </c>
      <c r="K112" s="38" t="s">
        <v>57</v>
      </c>
      <c r="L112" s="38">
        <v>81.760000000000005</v>
      </c>
    </row>
    <row r="113" spans="1:12" ht="15" x14ac:dyDescent="0.2">
      <c r="A113" s="144">
        <v>43497</v>
      </c>
      <c r="B113" s="54">
        <v>89.67</v>
      </c>
      <c r="C113" s="38">
        <v>99.98</v>
      </c>
      <c r="D113" s="38">
        <v>99.34</v>
      </c>
      <c r="E113" s="38">
        <v>55.86</v>
      </c>
      <c r="F113" s="38">
        <v>97.32</v>
      </c>
      <c r="G113" s="38">
        <v>97.46</v>
      </c>
      <c r="H113" s="38" t="s">
        <v>57</v>
      </c>
      <c r="I113" s="38">
        <v>87.21</v>
      </c>
      <c r="J113" s="38" t="s">
        <v>57</v>
      </c>
      <c r="K113" s="38" t="s">
        <v>57</v>
      </c>
      <c r="L113" s="38">
        <v>90.38</v>
      </c>
    </row>
    <row r="114" spans="1:12" ht="15" x14ac:dyDescent="0.2">
      <c r="A114" s="144">
        <v>43525</v>
      </c>
      <c r="B114" s="54">
        <v>88.77</v>
      </c>
      <c r="C114" s="38">
        <v>100</v>
      </c>
      <c r="D114" s="38">
        <v>100</v>
      </c>
      <c r="E114" s="38">
        <v>66.98</v>
      </c>
      <c r="F114" s="38">
        <v>99.04</v>
      </c>
      <c r="G114" s="38">
        <v>100</v>
      </c>
      <c r="H114" s="38" t="s">
        <v>57</v>
      </c>
      <c r="I114" s="38">
        <v>99.17</v>
      </c>
      <c r="J114" s="38" t="s">
        <v>57</v>
      </c>
      <c r="K114" s="38" t="s">
        <v>57</v>
      </c>
      <c r="L114" s="38">
        <v>92.93</v>
      </c>
    </row>
    <row r="115" spans="1:12" ht="15" x14ac:dyDescent="0.2">
      <c r="A115" s="144">
        <v>43556</v>
      </c>
      <c r="B115" s="54">
        <v>90.6</v>
      </c>
      <c r="C115" s="38">
        <v>96.94</v>
      </c>
      <c r="D115" s="38">
        <v>98.25</v>
      </c>
      <c r="E115" s="38">
        <v>73.790000000000006</v>
      </c>
      <c r="F115" s="38">
        <v>98.85</v>
      </c>
      <c r="G115" s="38">
        <v>99.22</v>
      </c>
      <c r="H115" s="38" t="s">
        <v>57</v>
      </c>
      <c r="I115" s="38">
        <v>97.6</v>
      </c>
      <c r="J115" s="38" t="s">
        <v>57</v>
      </c>
      <c r="K115" s="38" t="s">
        <v>57</v>
      </c>
      <c r="L115" s="38">
        <v>93.7</v>
      </c>
    </row>
    <row r="116" spans="1:12" ht="15" x14ac:dyDescent="0.2">
      <c r="A116" s="144">
        <v>43586</v>
      </c>
      <c r="B116" s="54">
        <v>90.19</v>
      </c>
      <c r="C116" s="38">
        <v>89.65</v>
      </c>
      <c r="D116" s="38">
        <v>92.2</v>
      </c>
      <c r="E116" s="38">
        <v>73.88</v>
      </c>
      <c r="F116" s="38">
        <v>95.4</v>
      </c>
      <c r="G116" s="38">
        <v>95.52</v>
      </c>
      <c r="H116" s="38" t="s">
        <v>57</v>
      </c>
      <c r="I116" s="38">
        <v>94.46</v>
      </c>
      <c r="J116" s="38" t="s">
        <v>57</v>
      </c>
      <c r="K116" s="38" t="s">
        <v>57</v>
      </c>
      <c r="L116" s="38">
        <v>91.07</v>
      </c>
    </row>
    <row r="117" spans="1:12" ht="15" x14ac:dyDescent="0.2">
      <c r="A117" s="144">
        <v>43617</v>
      </c>
      <c r="B117" s="54">
        <v>88.09</v>
      </c>
      <c r="C117" s="38">
        <v>83.85</v>
      </c>
      <c r="D117" s="38">
        <v>83.02</v>
      </c>
      <c r="E117" s="38">
        <v>69.849999999999994</v>
      </c>
      <c r="F117" s="38">
        <v>89.93</v>
      </c>
      <c r="G117" s="38">
        <v>93.4</v>
      </c>
      <c r="H117" s="38" t="s">
        <v>57</v>
      </c>
      <c r="I117" s="38">
        <v>95.94</v>
      </c>
      <c r="J117" s="38" t="s">
        <v>57</v>
      </c>
      <c r="K117" s="38" t="s">
        <v>57</v>
      </c>
      <c r="L117" s="38">
        <v>86.27</v>
      </c>
    </row>
    <row r="118" spans="1:12" ht="15" x14ac:dyDescent="0.2">
      <c r="A118" s="144">
        <v>43647</v>
      </c>
      <c r="B118" s="54">
        <v>81.069999999999993</v>
      </c>
      <c r="C118" s="38">
        <v>72.62</v>
      </c>
      <c r="D118" s="38">
        <v>72.89</v>
      </c>
      <c r="E118" s="38">
        <v>68.97</v>
      </c>
      <c r="F118" s="38">
        <v>80.16</v>
      </c>
      <c r="G118" s="38">
        <v>88.64</v>
      </c>
      <c r="H118" s="38" t="s">
        <v>57</v>
      </c>
      <c r="I118" s="38">
        <v>85.95</v>
      </c>
      <c r="J118" s="38" t="s">
        <v>57</v>
      </c>
      <c r="K118" s="38" t="s">
        <v>57</v>
      </c>
      <c r="L118" s="38">
        <v>78.08</v>
      </c>
    </row>
    <row r="119" spans="1:12" ht="15" x14ac:dyDescent="0.2">
      <c r="A119" s="144">
        <v>43678</v>
      </c>
      <c r="B119" s="54">
        <v>69.53</v>
      </c>
      <c r="C119" s="38">
        <v>65.540000000000006</v>
      </c>
      <c r="D119" s="38">
        <v>62.04</v>
      </c>
      <c r="E119" s="38">
        <v>57.56</v>
      </c>
      <c r="F119" s="38">
        <v>69.78</v>
      </c>
      <c r="G119" s="38">
        <v>82.65</v>
      </c>
      <c r="H119" s="38" t="s">
        <v>57</v>
      </c>
      <c r="I119" s="38">
        <v>79.819999999999993</v>
      </c>
      <c r="J119" s="38" t="s">
        <v>57</v>
      </c>
      <c r="K119" s="38" t="s">
        <v>57</v>
      </c>
      <c r="L119" s="38">
        <v>68.069999999999993</v>
      </c>
    </row>
    <row r="120" spans="1:12" ht="15" x14ac:dyDescent="0.2">
      <c r="A120" s="144">
        <v>43709</v>
      </c>
      <c r="B120" s="54">
        <v>61.07</v>
      </c>
      <c r="C120" s="38">
        <v>59.66</v>
      </c>
      <c r="D120" s="38">
        <v>51.4</v>
      </c>
      <c r="E120" s="38">
        <v>50.84</v>
      </c>
      <c r="F120" s="38">
        <v>58.77</v>
      </c>
      <c r="G120" s="38">
        <v>72.28</v>
      </c>
      <c r="H120" s="38" t="s">
        <v>57</v>
      </c>
      <c r="I120" s="38">
        <v>80.41</v>
      </c>
      <c r="J120" s="38" t="s">
        <v>57</v>
      </c>
      <c r="K120" s="38" t="s">
        <v>57</v>
      </c>
      <c r="L120" s="38">
        <v>58.67</v>
      </c>
    </row>
    <row r="121" spans="1:12" ht="15" x14ac:dyDescent="0.2">
      <c r="A121" s="144">
        <v>43739</v>
      </c>
      <c r="B121" s="54">
        <v>48.66</v>
      </c>
      <c r="C121" s="38">
        <v>53.84</v>
      </c>
      <c r="D121" s="38">
        <v>39.94</v>
      </c>
      <c r="E121" s="38">
        <v>44.95</v>
      </c>
      <c r="F121" s="38">
        <v>49.12</v>
      </c>
      <c r="G121" s="38">
        <v>65.239999999999995</v>
      </c>
      <c r="H121" s="38" t="s">
        <v>57</v>
      </c>
      <c r="I121" s="38">
        <v>73.540000000000006</v>
      </c>
      <c r="J121" s="38" t="s">
        <v>57</v>
      </c>
      <c r="K121" s="38" t="s">
        <v>57</v>
      </c>
      <c r="L121" s="38">
        <v>48.82</v>
      </c>
    </row>
    <row r="122" spans="1:12" ht="15" x14ac:dyDescent="0.2">
      <c r="A122" s="144">
        <v>43770</v>
      </c>
      <c r="B122" s="54">
        <v>39.46</v>
      </c>
      <c r="C122" s="38">
        <v>47.49</v>
      </c>
      <c r="D122" s="38">
        <v>33.53</v>
      </c>
      <c r="E122" s="38">
        <v>40.25</v>
      </c>
      <c r="F122" s="38">
        <v>42.37</v>
      </c>
      <c r="G122" s="38">
        <v>59.23</v>
      </c>
      <c r="H122" s="38" t="s">
        <v>57</v>
      </c>
      <c r="I122" s="38">
        <v>68.48</v>
      </c>
      <c r="J122" s="38" t="s">
        <v>57</v>
      </c>
      <c r="K122" s="38" t="s">
        <v>57</v>
      </c>
      <c r="L122" s="38">
        <v>41.72</v>
      </c>
    </row>
    <row r="123" spans="1:12" ht="15" x14ac:dyDescent="0.2">
      <c r="A123" s="144">
        <v>43800</v>
      </c>
      <c r="B123" s="54">
        <v>28.67</v>
      </c>
      <c r="C123" s="38">
        <v>40.22</v>
      </c>
      <c r="D123" s="38">
        <v>36.229999999999997</v>
      </c>
      <c r="E123" s="38">
        <v>35.799999999999997</v>
      </c>
      <c r="F123" s="38">
        <v>36.83</v>
      </c>
      <c r="G123" s="38">
        <v>54.2</v>
      </c>
      <c r="H123" s="38" t="s">
        <v>57</v>
      </c>
      <c r="I123" s="38">
        <v>63.04</v>
      </c>
      <c r="J123" s="38" t="s">
        <v>57</v>
      </c>
      <c r="K123" s="38" t="s">
        <v>57</v>
      </c>
      <c r="L123" s="38">
        <v>35.6</v>
      </c>
    </row>
    <row r="124" spans="1:12" ht="15" x14ac:dyDescent="0.2">
      <c r="A124" s="144">
        <v>43831</v>
      </c>
      <c r="B124" s="54">
        <v>38.31</v>
      </c>
      <c r="C124" s="38">
        <v>48.74</v>
      </c>
      <c r="D124" s="38">
        <v>43.5</v>
      </c>
      <c r="E124" s="38">
        <v>33.07</v>
      </c>
      <c r="F124" s="38">
        <v>33.97</v>
      </c>
      <c r="G124" s="38">
        <v>49.27</v>
      </c>
      <c r="H124" s="38" t="s">
        <v>57</v>
      </c>
      <c r="I124" s="38">
        <v>67.73</v>
      </c>
      <c r="J124" s="38" t="s">
        <v>57</v>
      </c>
      <c r="K124" s="38" t="s">
        <v>57</v>
      </c>
      <c r="L124" s="38">
        <v>37.74</v>
      </c>
    </row>
    <row r="125" spans="1:12" ht="15" x14ac:dyDescent="0.2">
      <c r="A125" s="144">
        <v>43862</v>
      </c>
      <c r="B125" s="54">
        <v>81.3</v>
      </c>
      <c r="C125" s="38">
        <v>84.22</v>
      </c>
      <c r="D125" s="38">
        <v>61.5</v>
      </c>
      <c r="E125" s="38">
        <v>43.95</v>
      </c>
      <c r="F125" s="38">
        <v>39.35</v>
      </c>
      <c r="G125" s="38">
        <v>50.57</v>
      </c>
      <c r="H125" s="38" t="s">
        <v>57</v>
      </c>
      <c r="I125" s="38">
        <v>83.25</v>
      </c>
      <c r="J125" s="38" t="s">
        <v>57</v>
      </c>
      <c r="K125" s="38" t="s">
        <v>57</v>
      </c>
      <c r="L125" s="38">
        <v>56.98</v>
      </c>
    </row>
    <row r="126" spans="1:12" ht="15" x14ac:dyDescent="0.2">
      <c r="A126" s="144">
        <v>43891</v>
      </c>
      <c r="B126" s="54">
        <v>96.21</v>
      </c>
      <c r="C126" s="38">
        <v>97.9</v>
      </c>
      <c r="D126" s="38">
        <v>53.09</v>
      </c>
      <c r="E126" s="38">
        <v>45.53</v>
      </c>
      <c r="F126" s="38">
        <v>41.13</v>
      </c>
      <c r="G126" s="38">
        <v>55.36</v>
      </c>
      <c r="H126" s="38" t="s">
        <v>57</v>
      </c>
      <c r="I126" s="38">
        <v>89.29</v>
      </c>
      <c r="J126" s="38" t="s">
        <v>57</v>
      </c>
      <c r="K126" s="38" t="s">
        <v>57</v>
      </c>
      <c r="L126" s="38">
        <v>63.87</v>
      </c>
    </row>
    <row r="127" spans="1:12" ht="15" x14ac:dyDescent="0.2">
      <c r="A127" s="144">
        <v>43922</v>
      </c>
      <c r="B127" s="54">
        <v>97.21</v>
      </c>
      <c r="C127" s="38">
        <v>100</v>
      </c>
      <c r="D127" s="38">
        <v>37.47</v>
      </c>
      <c r="E127" s="38">
        <v>43.11</v>
      </c>
      <c r="F127" s="38">
        <v>40.6</v>
      </c>
      <c r="G127" s="38">
        <v>58.89</v>
      </c>
      <c r="H127" s="38" t="s">
        <v>57</v>
      </c>
      <c r="I127" s="38" t="s">
        <v>57</v>
      </c>
      <c r="J127" s="38" t="s">
        <v>57</v>
      </c>
      <c r="K127" s="38" t="s">
        <v>57</v>
      </c>
      <c r="L127" s="38">
        <v>64.59</v>
      </c>
    </row>
    <row r="128" spans="1:12" ht="15" x14ac:dyDescent="0.2">
      <c r="A128" s="144">
        <v>43952</v>
      </c>
      <c r="B128" s="54">
        <v>97.13</v>
      </c>
      <c r="C128" s="38">
        <v>99.81</v>
      </c>
      <c r="D128" s="38">
        <v>29.32</v>
      </c>
      <c r="E128" s="38">
        <v>37.46</v>
      </c>
      <c r="F128" s="38">
        <v>42.91</v>
      </c>
      <c r="G128" s="38">
        <v>77.14</v>
      </c>
      <c r="H128" s="38" t="s">
        <v>57</v>
      </c>
      <c r="I128" s="38" t="s">
        <v>57</v>
      </c>
      <c r="J128" s="38" t="s">
        <v>57</v>
      </c>
      <c r="K128" s="38" t="s">
        <v>57</v>
      </c>
      <c r="L128" s="38">
        <v>68.569999999999993</v>
      </c>
    </row>
    <row r="129" spans="1:12" ht="15" x14ac:dyDescent="0.2">
      <c r="A129" s="144">
        <v>43983</v>
      </c>
      <c r="B129" s="54">
        <v>97.55</v>
      </c>
      <c r="C129" s="38">
        <v>98.11</v>
      </c>
      <c r="D129" s="38">
        <v>28.08</v>
      </c>
      <c r="E129" s="38">
        <v>32.53</v>
      </c>
      <c r="F129" s="38">
        <v>40.07</v>
      </c>
      <c r="G129" s="38">
        <v>79.33</v>
      </c>
      <c r="H129" s="38">
        <v>28.86</v>
      </c>
      <c r="I129" s="38">
        <v>75.42</v>
      </c>
      <c r="J129" s="38">
        <v>33.28</v>
      </c>
      <c r="K129" s="38">
        <v>4.7699999999999996</v>
      </c>
      <c r="L129" s="38">
        <v>66.709999999999994</v>
      </c>
    </row>
    <row r="130" spans="1:12" ht="15" x14ac:dyDescent="0.2">
      <c r="A130" s="144">
        <v>44013</v>
      </c>
      <c r="B130" s="54">
        <v>96.88</v>
      </c>
      <c r="C130" s="38">
        <v>94.7</v>
      </c>
      <c r="D130" s="38">
        <v>26.43</v>
      </c>
      <c r="E130" s="38">
        <v>29.38</v>
      </c>
      <c r="F130" s="38">
        <v>40.07</v>
      </c>
      <c r="G130" s="38">
        <v>77.319999999999993</v>
      </c>
      <c r="H130" s="38">
        <v>25.12</v>
      </c>
      <c r="I130" s="38">
        <v>66.849999999999994</v>
      </c>
      <c r="J130" s="38">
        <v>14.95</v>
      </c>
      <c r="K130" s="38">
        <v>1.56</v>
      </c>
      <c r="L130" s="38">
        <v>64.64</v>
      </c>
    </row>
    <row r="131" spans="1:12" ht="15" x14ac:dyDescent="0.2">
      <c r="A131" s="144">
        <v>44044</v>
      </c>
      <c r="B131" s="54">
        <v>89.38</v>
      </c>
      <c r="C131" s="38">
        <v>87.52</v>
      </c>
      <c r="D131" s="38">
        <v>21.39</v>
      </c>
      <c r="E131" s="38">
        <v>23.09</v>
      </c>
      <c r="F131" s="38">
        <v>31.62</v>
      </c>
      <c r="G131" s="38">
        <v>65.06</v>
      </c>
      <c r="H131" s="38" t="s">
        <v>57</v>
      </c>
      <c r="I131" s="38" t="s">
        <v>57</v>
      </c>
      <c r="J131" s="38" t="s">
        <v>57</v>
      </c>
      <c r="K131" s="38" t="s">
        <v>57</v>
      </c>
      <c r="L131" s="38">
        <v>56.91</v>
      </c>
    </row>
    <row r="132" spans="1:12" ht="15" x14ac:dyDescent="0.2">
      <c r="A132" s="144">
        <v>44075</v>
      </c>
      <c r="B132" s="54">
        <v>72.400000000000006</v>
      </c>
      <c r="C132" s="38">
        <v>79.3</v>
      </c>
      <c r="D132" s="38">
        <v>21.5</v>
      </c>
      <c r="E132" s="38">
        <v>16.100000000000001</v>
      </c>
      <c r="F132" s="38">
        <v>24</v>
      </c>
      <c r="G132" s="38">
        <v>51.1</v>
      </c>
      <c r="H132" s="38" t="s">
        <v>57</v>
      </c>
      <c r="I132" s="38" t="s">
        <v>57</v>
      </c>
      <c r="J132" s="38" t="s">
        <v>57</v>
      </c>
      <c r="K132" s="38" t="s">
        <v>57</v>
      </c>
      <c r="L132" s="38">
        <v>46.9</v>
      </c>
    </row>
    <row r="133" spans="1:12" ht="15" x14ac:dyDescent="0.2">
      <c r="A133" s="144">
        <v>44105</v>
      </c>
      <c r="B133" s="54">
        <v>55.09</v>
      </c>
      <c r="C133" s="38">
        <v>68.63</v>
      </c>
      <c r="D133" s="38">
        <v>21.28</v>
      </c>
      <c r="E133" s="38">
        <v>10.26</v>
      </c>
      <c r="F133" s="38">
        <v>18.63</v>
      </c>
      <c r="G133" s="38">
        <v>38.96</v>
      </c>
      <c r="H133" s="38" t="s">
        <v>57</v>
      </c>
      <c r="I133" s="38" t="s">
        <v>57</v>
      </c>
      <c r="J133" s="38" t="s">
        <v>57</v>
      </c>
      <c r="K133" s="38" t="s">
        <v>57</v>
      </c>
      <c r="L133" s="38">
        <v>37.01</v>
      </c>
    </row>
    <row r="134" spans="1:12" ht="15" x14ac:dyDescent="0.2">
      <c r="A134" s="144">
        <v>44136</v>
      </c>
      <c r="B134" s="54">
        <v>40.81</v>
      </c>
      <c r="C134" s="38">
        <v>60.39</v>
      </c>
      <c r="D134" s="38">
        <v>24.03</v>
      </c>
      <c r="E134" s="38">
        <v>6.14</v>
      </c>
      <c r="F134" s="38">
        <v>17.12</v>
      </c>
      <c r="G134" s="38">
        <v>31.68</v>
      </c>
      <c r="H134" s="38" t="s">
        <v>57</v>
      </c>
      <c r="I134" s="38" t="s">
        <v>57</v>
      </c>
      <c r="J134" s="38" t="s">
        <v>57</v>
      </c>
      <c r="K134" s="38" t="s">
        <v>57</v>
      </c>
      <c r="L134" s="38">
        <v>30.02</v>
      </c>
    </row>
    <row r="135" spans="1:12" ht="15" x14ac:dyDescent="0.2">
      <c r="A135" s="144">
        <v>44166</v>
      </c>
      <c r="B135" s="54">
        <v>28.11</v>
      </c>
      <c r="C135" s="38">
        <v>53.94</v>
      </c>
      <c r="D135" s="38">
        <v>28.99</v>
      </c>
      <c r="E135" s="38">
        <v>5.49</v>
      </c>
      <c r="F135" s="38">
        <v>16.37</v>
      </c>
      <c r="G135" s="38">
        <v>25.36</v>
      </c>
      <c r="H135" s="38" t="s">
        <v>57</v>
      </c>
      <c r="I135" s="38" t="s">
        <v>57</v>
      </c>
      <c r="J135" s="38" t="s">
        <v>57</v>
      </c>
      <c r="K135" s="38" t="s">
        <v>57</v>
      </c>
      <c r="L135" s="38">
        <v>24.5</v>
      </c>
    </row>
    <row r="136" spans="1:12" ht="15" x14ac:dyDescent="0.2">
      <c r="A136" s="204">
        <v>44197</v>
      </c>
      <c r="B136" s="38">
        <v>17.18</v>
      </c>
      <c r="C136" s="38">
        <v>47.2</v>
      </c>
      <c r="D136" s="38">
        <v>29.91</v>
      </c>
      <c r="E136" s="38">
        <v>5.38</v>
      </c>
      <c r="F136" s="38">
        <v>17.57</v>
      </c>
      <c r="G136" s="38">
        <v>21.56</v>
      </c>
      <c r="H136" s="38" t="s">
        <v>57</v>
      </c>
      <c r="I136" s="38" t="s">
        <v>57</v>
      </c>
      <c r="J136" s="38" t="s">
        <v>57</v>
      </c>
      <c r="K136" s="38" t="s">
        <v>57</v>
      </c>
      <c r="L136" s="38">
        <v>20.13</v>
      </c>
    </row>
    <row r="137" spans="1:12" ht="15" x14ac:dyDescent="0.2">
      <c r="A137" s="204">
        <v>44228</v>
      </c>
      <c r="B137" s="38">
        <v>45.76</v>
      </c>
      <c r="C137" s="38">
        <v>54.69</v>
      </c>
      <c r="D137" s="38">
        <v>52.07</v>
      </c>
      <c r="E137" s="38">
        <v>19.53</v>
      </c>
      <c r="F137" s="38">
        <v>44.33</v>
      </c>
      <c r="G137" s="38">
        <v>40.67</v>
      </c>
      <c r="H137" s="38" t="s">
        <v>57</v>
      </c>
      <c r="I137" s="38" t="s">
        <v>57</v>
      </c>
      <c r="J137" s="38" t="s">
        <v>57</v>
      </c>
      <c r="K137" s="38" t="s">
        <v>57</v>
      </c>
      <c r="L137" s="38">
        <v>41.3</v>
      </c>
    </row>
    <row r="138" spans="1:12" ht="15" x14ac:dyDescent="0.2">
      <c r="A138" s="204">
        <v>44256</v>
      </c>
      <c r="B138" s="38">
        <v>68.14</v>
      </c>
      <c r="C138" s="38">
        <v>64</v>
      </c>
      <c r="D138" s="38">
        <v>58.64</v>
      </c>
      <c r="E138" s="38">
        <v>30.29</v>
      </c>
      <c r="F138" s="38">
        <v>58.22</v>
      </c>
      <c r="G138" s="38">
        <v>52.38</v>
      </c>
      <c r="H138" s="38" t="s">
        <v>57</v>
      </c>
      <c r="I138" s="38" t="s">
        <v>57</v>
      </c>
      <c r="J138" s="38" t="s">
        <v>57</v>
      </c>
      <c r="K138" s="38" t="s">
        <v>57</v>
      </c>
      <c r="L138" s="38">
        <v>56.71</v>
      </c>
    </row>
    <row r="139" spans="1:12" ht="15" x14ac:dyDescent="0.2">
      <c r="A139" s="204">
        <v>44287</v>
      </c>
      <c r="B139" s="38">
        <v>91.01</v>
      </c>
      <c r="C139" s="38">
        <v>88.42</v>
      </c>
      <c r="D139" s="38">
        <v>64.040000000000006</v>
      </c>
      <c r="E139" s="38">
        <v>38.89</v>
      </c>
      <c r="F139" s="38">
        <v>72.349999999999994</v>
      </c>
      <c r="G139" s="38">
        <v>67.86</v>
      </c>
      <c r="H139" s="38">
        <v>60.94</v>
      </c>
      <c r="I139" s="38">
        <v>85.36</v>
      </c>
      <c r="J139" s="38">
        <v>58.12</v>
      </c>
      <c r="K139" s="38">
        <v>51.45</v>
      </c>
      <c r="L139" s="38">
        <v>73.180000000000007</v>
      </c>
    </row>
    <row r="140" spans="1:12" ht="15" x14ac:dyDescent="0.2">
      <c r="A140" s="204">
        <v>44317</v>
      </c>
      <c r="B140" s="38">
        <v>94.21</v>
      </c>
      <c r="C140" s="38">
        <v>97.47</v>
      </c>
      <c r="D140" s="38">
        <v>65.239999999999995</v>
      </c>
      <c r="E140" s="38">
        <v>43.52</v>
      </c>
      <c r="F140" s="38">
        <v>76.97</v>
      </c>
      <c r="G140" s="38">
        <v>79.150000000000006</v>
      </c>
      <c r="H140" s="38">
        <v>53.64</v>
      </c>
      <c r="I140" s="38">
        <v>94.12</v>
      </c>
      <c r="J140" s="38">
        <v>76.010000000000005</v>
      </c>
      <c r="K140" s="38">
        <v>75.900000000000006</v>
      </c>
      <c r="L140" s="38">
        <v>80.64</v>
      </c>
    </row>
    <row r="141" spans="1:12" ht="15" x14ac:dyDescent="0.2">
      <c r="A141" s="204">
        <v>44348</v>
      </c>
      <c r="B141" s="38">
        <v>89.81</v>
      </c>
      <c r="C141" s="38">
        <v>88.96</v>
      </c>
      <c r="D141" s="38">
        <v>58.29</v>
      </c>
      <c r="E141" s="38">
        <v>42.1</v>
      </c>
      <c r="F141" s="38">
        <v>73.08</v>
      </c>
      <c r="G141" s="38">
        <v>80.069999999999993</v>
      </c>
      <c r="H141" s="38">
        <v>30.26</v>
      </c>
      <c r="I141" s="38">
        <v>91.21</v>
      </c>
      <c r="J141" s="38">
        <v>61.77</v>
      </c>
      <c r="K141" s="38">
        <v>60.52</v>
      </c>
      <c r="L141" s="38">
        <v>75.959999999999994</v>
      </c>
    </row>
    <row r="142" spans="1:12" ht="15" x14ac:dyDescent="0.2">
      <c r="A142" s="204">
        <v>44378</v>
      </c>
      <c r="B142" s="38">
        <v>95.54</v>
      </c>
      <c r="C142" s="38">
        <v>79.8</v>
      </c>
      <c r="D142" s="38">
        <v>51.99</v>
      </c>
      <c r="E142" s="38">
        <v>41.06</v>
      </c>
      <c r="F142" s="38">
        <v>69.78</v>
      </c>
      <c r="G142" s="38">
        <v>78.599999999999994</v>
      </c>
      <c r="H142" s="38">
        <v>19.760000000000002</v>
      </c>
      <c r="I142" s="38">
        <v>89.04</v>
      </c>
      <c r="J142" s="38">
        <v>50.26</v>
      </c>
      <c r="K142" s="38">
        <v>40.06</v>
      </c>
      <c r="L142" s="38">
        <v>73.47</v>
      </c>
    </row>
    <row r="143" spans="1:12" ht="15" x14ac:dyDescent="0.2">
      <c r="A143" s="204">
        <v>44409</v>
      </c>
      <c r="B143" s="38">
        <v>94.62</v>
      </c>
      <c r="C143" s="38">
        <v>69.59</v>
      </c>
      <c r="D143" s="38">
        <v>38.74</v>
      </c>
      <c r="E143" s="38">
        <v>36.619999999999997</v>
      </c>
      <c r="F143" s="38">
        <v>61.89</v>
      </c>
      <c r="G143" s="38">
        <v>73.17</v>
      </c>
      <c r="H143" s="38">
        <v>33.29</v>
      </c>
      <c r="I143" s="38">
        <v>82.89</v>
      </c>
      <c r="J143" s="38">
        <v>34.53</v>
      </c>
      <c r="K143" s="38">
        <v>19.53</v>
      </c>
      <c r="L143" s="38">
        <v>66.95</v>
      </c>
    </row>
    <row r="144" spans="1:12" ht="15" x14ac:dyDescent="0.2">
      <c r="A144" s="204">
        <v>44440</v>
      </c>
      <c r="B144" s="38">
        <v>87.13</v>
      </c>
      <c r="C144" s="38">
        <v>59.21</v>
      </c>
      <c r="D144" s="38">
        <v>27.06</v>
      </c>
      <c r="E144" s="38">
        <v>30.41</v>
      </c>
      <c r="F144" s="38">
        <v>52.85</v>
      </c>
      <c r="G144" s="38">
        <v>65.41</v>
      </c>
      <c r="H144" s="38">
        <v>20.88</v>
      </c>
      <c r="I144" s="38">
        <v>70.540000000000006</v>
      </c>
      <c r="J144" s="38">
        <v>14.09</v>
      </c>
      <c r="K144" s="38">
        <v>2.1</v>
      </c>
      <c r="L144" s="38">
        <v>57.74</v>
      </c>
    </row>
    <row r="145" spans="1:12" ht="15" x14ac:dyDescent="0.2">
      <c r="A145" s="14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7" spans="1:12" x14ac:dyDescent="0.2">
      <c r="A147" s="87" t="s">
        <v>245</v>
      </c>
    </row>
  </sheetData>
  <mergeCells count="1">
    <mergeCell ref="B2:L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105"/>
  <sheetViews>
    <sheetView showGridLines="0" zoomScaleNormal="100" workbookViewId="0">
      <pane ySplit="8" topLeftCell="A630" activePane="bottomLeft" state="frozen"/>
      <selection pane="bottomLeft" activeCell="C2" sqref="C2:M2"/>
    </sheetView>
  </sheetViews>
  <sheetFormatPr defaultColWidth="9.140625" defaultRowHeight="15" customHeight="1" x14ac:dyDescent="0.2"/>
  <cols>
    <col min="1" max="1" width="21.140625" style="145" customWidth="1"/>
    <col min="2" max="2" width="31" style="145" customWidth="1"/>
    <col min="3" max="3" width="23" style="145" customWidth="1"/>
    <col min="4" max="6" width="15.28515625" style="145" customWidth="1"/>
    <col min="7" max="7" width="16.5703125" style="145" customWidth="1"/>
    <col min="8" max="13" width="15.28515625" style="145" customWidth="1"/>
    <col min="14" max="14" width="12.28515625" style="145" customWidth="1"/>
    <col min="15" max="15" width="20.7109375" style="145" customWidth="1"/>
    <col min="16" max="16384" width="9.140625" style="145"/>
  </cols>
  <sheetData>
    <row r="1" spans="1:15" s="36" customFormat="1" ht="14.25" x14ac:dyDescent="0.2"/>
    <row r="2" spans="1:15" ht="33" customHeight="1" x14ac:dyDescent="0.2">
      <c r="A2" s="146"/>
      <c r="B2" s="146"/>
      <c r="C2" s="352" t="s">
        <v>115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5" ht="25.5" customHeight="1" x14ac:dyDescent="0.2">
      <c r="A3" s="146"/>
      <c r="B3" s="37"/>
      <c r="C3" s="40" t="s">
        <v>58</v>
      </c>
      <c r="D3" s="37" t="s">
        <v>59</v>
      </c>
      <c r="E3" s="37" t="s">
        <v>60</v>
      </c>
      <c r="F3" s="37" t="s">
        <v>61</v>
      </c>
      <c r="G3" s="37" t="s">
        <v>0</v>
      </c>
      <c r="H3" s="37" t="s">
        <v>62</v>
      </c>
      <c r="I3" s="37" t="s">
        <v>63</v>
      </c>
      <c r="J3" s="37" t="s">
        <v>252</v>
      </c>
      <c r="K3" s="37" t="s">
        <v>65</v>
      </c>
      <c r="L3" s="37" t="s">
        <v>66</v>
      </c>
      <c r="M3" s="40" t="s">
        <v>20</v>
      </c>
      <c r="N3" s="65"/>
    </row>
    <row r="4" spans="1:15" ht="18.600000000000001" customHeight="1" x14ac:dyDescent="0.2">
      <c r="A4" s="362" t="s">
        <v>257</v>
      </c>
      <c r="B4" s="155" t="s">
        <v>137</v>
      </c>
      <c r="C4" s="147">
        <v>235371000</v>
      </c>
      <c r="D4" s="148">
        <v>107500000</v>
      </c>
      <c r="E4" s="148">
        <v>34143000</v>
      </c>
      <c r="F4" s="148">
        <v>88730000</v>
      </c>
      <c r="G4" s="148">
        <v>148943000</v>
      </c>
      <c r="H4" s="148">
        <v>162241000</v>
      </c>
      <c r="I4" s="148">
        <v>6231000</v>
      </c>
      <c r="J4" s="148">
        <v>9600000</v>
      </c>
      <c r="K4" s="148">
        <v>17424000</v>
      </c>
      <c r="L4" s="148">
        <v>58500000</v>
      </c>
      <c r="M4" s="147">
        <v>868683000</v>
      </c>
      <c r="N4" s="50"/>
    </row>
    <row r="5" spans="1:15" ht="18.600000000000001" customHeight="1" x14ac:dyDescent="0.2">
      <c r="A5" s="363"/>
      <c r="B5" s="163" t="s">
        <v>75</v>
      </c>
      <c r="C5" s="41">
        <f>C4*100/$M$4</f>
        <v>27.095154388885245</v>
      </c>
      <c r="D5" s="42">
        <f t="shared" ref="D5:L5" si="0">D4*100/$M$4</f>
        <v>12.375055112164047</v>
      </c>
      <c r="E5" s="42">
        <f t="shared" si="0"/>
        <v>3.9304326204150422</v>
      </c>
      <c r="F5" s="42">
        <f t="shared" si="0"/>
        <v>10.214312931184333</v>
      </c>
      <c r="G5" s="42">
        <f t="shared" si="0"/>
        <v>17.145840312288833</v>
      </c>
      <c r="H5" s="42">
        <f t="shared" si="0"/>
        <v>18.676663408861462</v>
      </c>
      <c r="I5" s="42">
        <f t="shared" si="0"/>
        <v>0.71729272933855037</v>
      </c>
      <c r="J5" s="42">
        <f t="shared" si="0"/>
        <v>1.1051212007141846</v>
      </c>
      <c r="K5" s="42">
        <f t="shared" si="0"/>
        <v>2.0057949792962448</v>
      </c>
      <c r="L5" s="42">
        <f t="shared" si="0"/>
        <v>6.7343323168520621</v>
      </c>
      <c r="M5" s="41">
        <v>100</v>
      </c>
      <c r="N5" s="44"/>
    </row>
    <row r="6" spans="1:15" ht="18.600000000000001" customHeight="1" x14ac:dyDescent="0.2">
      <c r="A6" s="360" t="s">
        <v>76</v>
      </c>
      <c r="B6" s="155" t="s">
        <v>137</v>
      </c>
      <c r="C6" s="147">
        <f t="shared" ref="C6:L6" si="1">C4*C637/100</f>
        <v>189732563.09999999</v>
      </c>
      <c r="D6" s="148">
        <f t="shared" si="1"/>
        <v>55201250</v>
      </c>
      <c r="E6" s="148">
        <f t="shared" si="1"/>
        <v>7187101.5</v>
      </c>
      <c r="F6" s="148">
        <f t="shared" si="1"/>
        <v>22253484</v>
      </c>
      <c r="G6" s="148">
        <f t="shared" si="1"/>
        <v>69198917.799999997</v>
      </c>
      <c r="H6" s="148">
        <f t="shared" si="1"/>
        <v>92266456.700000003</v>
      </c>
      <c r="I6" s="148">
        <f t="shared" si="1"/>
        <v>1479862.5</v>
      </c>
      <c r="J6" s="148">
        <f t="shared" si="1"/>
        <v>5968320</v>
      </c>
      <c r="K6" s="148">
        <f t="shared" si="1"/>
        <v>1249300.8</v>
      </c>
      <c r="L6" s="148">
        <f t="shared" si="1"/>
        <v>1755000</v>
      </c>
      <c r="M6" s="147">
        <f>C6+D6+E6+F6+G6+H6+I6+J6+K6+L6</f>
        <v>446292256.40000004</v>
      </c>
      <c r="N6" s="50"/>
      <c r="O6" s="182"/>
    </row>
    <row r="7" spans="1:15" ht="18.600000000000001" customHeight="1" x14ac:dyDescent="0.2">
      <c r="A7" s="361"/>
      <c r="B7" s="163" t="s">
        <v>75</v>
      </c>
      <c r="C7" s="41">
        <f t="shared" ref="C7:M7" si="2">C6*100/$M$6</f>
        <v>42.513075317611538</v>
      </c>
      <c r="D7" s="42">
        <f t="shared" si="2"/>
        <v>12.368856776785428</v>
      </c>
      <c r="E7" s="42">
        <f t="shared" si="2"/>
        <v>1.6104024654101077</v>
      </c>
      <c r="F7" s="42">
        <f t="shared" si="2"/>
        <v>4.9863029619888328</v>
      </c>
      <c r="G7" s="42">
        <f t="shared" si="2"/>
        <v>15.505292060899848</v>
      </c>
      <c r="H7" s="42">
        <f t="shared" si="2"/>
        <v>20.673999016757307</v>
      </c>
      <c r="I7" s="42">
        <f t="shared" si="2"/>
        <v>0.33159044970604151</v>
      </c>
      <c r="J7" s="42">
        <f t="shared" si="2"/>
        <v>1.3373120224274633</v>
      </c>
      <c r="K7" s="42">
        <f t="shared" si="2"/>
        <v>0.2799288542618773</v>
      </c>
      <c r="L7" s="42">
        <f t="shared" si="2"/>
        <v>0.39324007415155321</v>
      </c>
      <c r="M7" s="78">
        <f t="shared" si="2"/>
        <v>99.999999999999986</v>
      </c>
      <c r="N7" s="44"/>
    </row>
    <row r="8" spans="1:15" ht="18.600000000000001" customHeight="1" x14ac:dyDescent="0.2">
      <c r="B8" s="43"/>
      <c r="C8" s="75"/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</row>
    <row r="9" spans="1:15" ht="14.25" x14ac:dyDescent="0.2">
      <c r="B9" s="149"/>
      <c r="C9" s="150"/>
      <c r="D9" s="151"/>
      <c r="E9" s="151"/>
      <c r="F9" s="151"/>
      <c r="G9" s="151"/>
      <c r="H9" s="151"/>
      <c r="I9" s="152"/>
      <c r="J9" s="153"/>
      <c r="K9" s="153"/>
      <c r="L9" s="153"/>
      <c r="M9" s="154"/>
    </row>
    <row r="10" spans="1:15" ht="30" customHeight="1" x14ac:dyDescent="0.2">
      <c r="A10" s="37" t="s">
        <v>2</v>
      </c>
      <c r="B10" s="37" t="s">
        <v>49</v>
      </c>
      <c r="C10" s="40" t="s">
        <v>58</v>
      </c>
      <c r="D10" s="37" t="s">
        <v>59</v>
      </c>
      <c r="E10" s="37" t="s">
        <v>60</v>
      </c>
      <c r="F10" s="37" t="s">
        <v>61</v>
      </c>
      <c r="G10" s="37" t="s">
        <v>0</v>
      </c>
      <c r="H10" s="37" t="s">
        <v>62</v>
      </c>
      <c r="I10" s="76" t="s">
        <v>63</v>
      </c>
      <c r="J10" s="37" t="s">
        <v>64</v>
      </c>
      <c r="K10" s="37" t="s">
        <v>65</v>
      </c>
      <c r="L10" s="37" t="s">
        <v>66</v>
      </c>
      <c r="M10" s="40" t="s">
        <v>20</v>
      </c>
    </row>
    <row r="11" spans="1:15" x14ac:dyDescent="0.2">
      <c r="A11" s="354">
        <v>2020</v>
      </c>
      <c r="B11" s="239" t="s">
        <v>67</v>
      </c>
      <c r="C11" s="237">
        <f>AVERAGE(C12:C40)</f>
        <v>89.421379310344804</v>
      </c>
      <c r="D11" s="236">
        <f t="shared" ref="D11:M11" si="3">AVERAGE(D12:D40)</f>
        <v>92.088275862068926</v>
      </c>
      <c r="E11" s="236">
        <f t="shared" si="3"/>
        <v>59.134482758620692</v>
      </c>
      <c r="F11" s="236">
        <f t="shared" si="3"/>
        <v>44.823103448275859</v>
      </c>
      <c r="G11" s="236">
        <f t="shared" si="3"/>
        <v>40.629310344827587</v>
      </c>
      <c r="H11" s="236">
        <f t="shared" si="3"/>
        <v>52.578965517241372</v>
      </c>
      <c r="I11" s="238">
        <f t="shared" si="3"/>
        <v>28.490689655172403</v>
      </c>
      <c r="J11" s="236"/>
      <c r="K11" s="236"/>
      <c r="L11" s="236"/>
      <c r="M11" s="237">
        <f t="shared" si="3"/>
        <v>60.82344827586207</v>
      </c>
    </row>
    <row r="12" spans="1:15" ht="14.25" x14ac:dyDescent="0.2">
      <c r="A12" s="355"/>
      <c r="B12" s="43">
        <v>43862</v>
      </c>
      <c r="C12" s="45">
        <v>81.3</v>
      </c>
      <c r="D12" s="44">
        <v>84.22</v>
      </c>
      <c r="E12" s="44">
        <v>61.5</v>
      </c>
      <c r="F12" s="44">
        <v>43.95</v>
      </c>
      <c r="G12" s="44">
        <v>39.35</v>
      </c>
      <c r="H12" s="44">
        <v>50.57</v>
      </c>
      <c r="I12" s="77">
        <v>36.22</v>
      </c>
      <c r="J12" s="44"/>
      <c r="K12" s="44"/>
      <c r="L12" s="44"/>
      <c r="M12" s="45">
        <v>56.98</v>
      </c>
    </row>
    <row r="13" spans="1:15" ht="14.25" x14ac:dyDescent="0.2">
      <c r="A13" s="355"/>
      <c r="B13" s="43">
        <v>43863</v>
      </c>
      <c r="C13" s="45">
        <v>81.849999999999994</v>
      </c>
      <c r="D13" s="44">
        <v>84.49</v>
      </c>
      <c r="E13" s="44">
        <v>61.5</v>
      </c>
      <c r="F13" s="44">
        <v>44.25</v>
      </c>
      <c r="G13" s="44">
        <v>39.71</v>
      </c>
      <c r="H13" s="44">
        <v>50.41</v>
      </c>
      <c r="I13" s="77">
        <v>37.9</v>
      </c>
      <c r="J13" s="44"/>
      <c r="K13" s="44"/>
      <c r="L13" s="44"/>
      <c r="M13" s="45">
        <v>57.23</v>
      </c>
    </row>
    <row r="14" spans="1:15" ht="14.25" x14ac:dyDescent="0.2">
      <c r="A14" s="355"/>
      <c r="B14" s="43">
        <v>43864</v>
      </c>
      <c r="C14" s="45">
        <v>82.16</v>
      </c>
      <c r="D14" s="44">
        <v>84.81</v>
      </c>
      <c r="E14" s="44">
        <v>61.5</v>
      </c>
      <c r="F14" s="44">
        <v>44.39</v>
      </c>
      <c r="G14" s="44">
        <v>39.71</v>
      </c>
      <c r="H14" s="44">
        <v>50.41</v>
      </c>
      <c r="I14" s="77">
        <v>37.43</v>
      </c>
      <c r="J14" s="44"/>
      <c r="K14" s="44"/>
      <c r="L14" s="44"/>
      <c r="M14" s="45">
        <v>57.35</v>
      </c>
    </row>
    <row r="15" spans="1:15" ht="14.25" x14ac:dyDescent="0.2">
      <c r="A15" s="355"/>
      <c r="B15" s="43">
        <v>43865</v>
      </c>
      <c r="C15" s="45">
        <v>82.55</v>
      </c>
      <c r="D15" s="44">
        <v>85.23</v>
      </c>
      <c r="E15" s="44">
        <v>61.5</v>
      </c>
      <c r="F15" s="44">
        <v>44.17</v>
      </c>
      <c r="G15" s="44">
        <v>39.71</v>
      </c>
      <c r="H15" s="44">
        <v>50.41</v>
      </c>
      <c r="I15" s="77">
        <v>36.33</v>
      </c>
      <c r="J15" s="44"/>
      <c r="K15" s="44"/>
      <c r="L15" s="44"/>
      <c r="M15" s="45">
        <v>57.45</v>
      </c>
    </row>
    <row r="16" spans="1:15" ht="14.25" x14ac:dyDescent="0.2">
      <c r="A16" s="355"/>
      <c r="B16" s="43">
        <v>43866</v>
      </c>
      <c r="C16" s="45">
        <v>83.1</v>
      </c>
      <c r="D16" s="44">
        <v>85.39</v>
      </c>
      <c r="E16" s="44">
        <v>61.5</v>
      </c>
      <c r="F16" s="44">
        <v>44.25</v>
      </c>
      <c r="G16" s="44">
        <v>39.53</v>
      </c>
      <c r="H16" s="44">
        <v>50.25</v>
      </c>
      <c r="I16" s="77">
        <v>35.630000000000003</v>
      </c>
      <c r="J16" s="44"/>
      <c r="K16" s="44"/>
      <c r="L16" s="44"/>
      <c r="M16" s="45">
        <v>57.54</v>
      </c>
    </row>
    <row r="17" spans="1:13" ht="14.25" x14ac:dyDescent="0.2">
      <c r="A17" s="355"/>
      <c r="B17" s="43">
        <v>43867</v>
      </c>
      <c r="C17" s="45">
        <v>84.12</v>
      </c>
      <c r="D17" s="44">
        <v>86.67</v>
      </c>
      <c r="E17" s="44">
        <v>62.22</v>
      </c>
      <c r="F17" s="44">
        <v>44.79</v>
      </c>
      <c r="G17" s="44">
        <v>40.6</v>
      </c>
      <c r="H17" s="44">
        <v>51.55</v>
      </c>
      <c r="I17" s="77">
        <v>38.44</v>
      </c>
      <c r="J17" s="44"/>
      <c r="K17" s="44"/>
      <c r="L17" s="44"/>
      <c r="M17" s="45">
        <v>58.63</v>
      </c>
    </row>
    <row r="18" spans="1:13" ht="14.25" x14ac:dyDescent="0.2">
      <c r="A18" s="355"/>
      <c r="B18" s="43">
        <v>43868</v>
      </c>
      <c r="C18" s="45">
        <v>85.14</v>
      </c>
      <c r="D18" s="44">
        <v>88</v>
      </c>
      <c r="E18" s="44">
        <v>62.31</v>
      </c>
      <c r="F18" s="44">
        <v>44.55</v>
      </c>
      <c r="G18" s="44">
        <v>40.78</v>
      </c>
      <c r="H18" s="44">
        <v>51.39</v>
      </c>
      <c r="I18" s="77">
        <v>45.86</v>
      </c>
      <c r="J18" s="44"/>
      <c r="K18" s="44"/>
      <c r="L18" s="44"/>
      <c r="M18" s="45">
        <v>59.2</v>
      </c>
    </row>
    <row r="19" spans="1:13" ht="14.25" x14ac:dyDescent="0.2">
      <c r="A19" s="355"/>
      <c r="B19" s="43">
        <v>43869</v>
      </c>
      <c r="C19" s="45">
        <v>86.09</v>
      </c>
      <c r="D19" s="44">
        <v>88.9</v>
      </c>
      <c r="E19" s="44">
        <v>62.67</v>
      </c>
      <c r="F19" s="44">
        <v>45.03</v>
      </c>
      <c r="G19" s="44">
        <v>40.950000000000003</v>
      </c>
      <c r="H19" s="44">
        <v>52.05</v>
      </c>
      <c r="I19" s="77">
        <v>44.52</v>
      </c>
      <c r="J19" s="44"/>
      <c r="K19" s="44"/>
      <c r="L19" s="44"/>
      <c r="M19" s="45">
        <v>59.84</v>
      </c>
    </row>
    <row r="20" spans="1:13" ht="14.25" x14ac:dyDescent="0.2">
      <c r="A20" s="355"/>
      <c r="B20" s="43">
        <v>43870</v>
      </c>
      <c r="C20" s="45">
        <v>86.81</v>
      </c>
      <c r="D20" s="44">
        <v>89.54</v>
      </c>
      <c r="E20" s="44">
        <v>62.95</v>
      </c>
      <c r="F20" s="44">
        <v>44.95</v>
      </c>
      <c r="G20" s="44">
        <v>40.78</v>
      </c>
      <c r="H20" s="44">
        <v>52.05</v>
      </c>
      <c r="I20" s="77">
        <v>40.82</v>
      </c>
      <c r="J20" s="44"/>
      <c r="K20" s="44"/>
      <c r="L20" s="44"/>
      <c r="M20" s="45">
        <v>60.09</v>
      </c>
    </row>
    <row r="21" spans="1:13" ht="14.25" x14ac:dyDescent="0.2">
      <c r="A21" s="355"/>
      <c r="B21" s="43">
        <v>43871</v>
      </c>
      <c r="C21" s="45">
        <v>87.29</v>
      </c>
      <c r="D21" s="44">
        <v>90.13</v>
      </c>
      <c r="E21" s="44">
        <v>62.77</v>
      </c>
      <c r="F21" s="44">
        <v>44.87</v>
      </c>
      <c r="G21" s="44">
        <v>40.6</v>
      </c>
      <c r="H21" s="44">
        <v>51.88</v>
      </c>
      <c r="I21" s="77">
        <v>36.92</v>
      </c>
      <c r="J21" s="44"/>
      <c r="K21" s="44"/>
      <c r="L21" s="44"/>
      <c r="M21" s="45">
        <v>60.17</v>
      </c>
    </row>
    <row r="22" spans="1:13" ht="14.25" x14ac:dyDescent="0.2">
      <c r="A22" s="355"/>
      <c r="B22" s="43">
        <v>43872</v>
      </c>
      <c r="C22" s="45">
        <v>87.77</v>
      </c>
      <c r="D22" s="44">
        <v>90.55</v>
      </c>
      <c r="E22" s="44">
        <v>62.58</v>
      </c>
      <c r="F22" s="44">
        <v>45.11</v>
      </c>
      <c r="G22" s="44">
        <v>40.6</v>
      </c>
      <c r="H22" s="44">
        <v>51.72</v>
      </c>
      <c r="I22" s="77">
        <v>32.89</v>
      </c>
      <c r="J22" s="44"/>
      <c r="K22" s="44"/>
      <c r="L22" s="44"/>
      <c r="M22" s="45">
        <v>60.27</v>
      </c>
    </row>
    <row r="23" spans="1:13" ht="14.25" x14ac:dyDescent="0.2">
      <c r="A23" s="355"/>
      <c r="B23" s="43">
        <v>43873</v>
      </c>
      <c r="C23" s="45">
        <v>88.41</v>
      </c>
      <c r="D23" s="44">
        <v>91.55</v>
      </c>
      <c r="E23" s="44">
        <v>62.77</v>
      </c>
      <c r="F23" s="44">
        <v>45.7</v>
      </c>
      <c r="G23" s="44">
        <v>40.78</v>
      </c>
      <c r="H23" s="44">
        <v>52.21</v>
      </c>
      <c r="I23" s="77">
        <v>30.14</v>
      </c>
      <c r="J23" s="44">
        <v>87.38</v>
      </c>
      <c r="K23" s="44"/>
      <c r="L23" s="44"/>
      <c r="M23" s="45">
        <v>60.75</v>
      </c>
    </row>
    <row r="24" spans="1:13" ht="14.25" x14ac:dyDescent="0.2">
      <c r="A24" s="355"/>
      <c r="B24" s="43">
        <v>43874</v>
      </c>
      <c r="C24" s="45">
        <v>89.38</v>
      </c>
      <c r="D24" s="44">
        <v>92.57</v>
      </c>
      <c r="E24" s="44">
        <v>62.22</v>
      </c>
      <c r="F24" s="44">
        <v>45.79</v>
      </c>
      <c r="G24" s="44">
        <v>41.13</v>
      </c>
      <c r="H24" s="44">
        <v>52.54</v>
      </c>
      <c r="I24" s="77">
        <v>28.22</v>
      </c>
      <c r="J24" s="44">
        <v>87.38</v>
      </c>
      <c r="K24" s="44"/>
      <c r="L24" s="44"/>
      <c r="M24" s="45">
        <v>61.26</v>
      </c>
    </row>
    <row r="25" spans="1:13" ht="14.25" x14ac:dyDescent="0.2">
      <c r="A25" s="355"/>
      <c r="B25" s="43">
        <v>43875</v>
      </c>
      <c r="C25" s="45">
        <v>89.52</v>
      </c>
      <c r="D25" s="44">
        <v>93.11</v>
      </c>
      <c r="E25" s="44">
        <v>61.41</v>
      </c>
      <c r="F25" s="44">
        <v>45.62</v>
      </c>
      <c r="G25" s="44">
        <v>41.13</v>
      </c>
      <c r="H25" s="44">
        <v>52.87</v>
      </c>
      <c r="I25" s="77">
        <v>26.07</v>
      </c>
      <c r="J25" s="44"/>
      <c r="K25" s="44"/>
      <c r="L25" s="44"/>
      <c r="M25" s="45">
        <v>61.35</v>
      </c>
    </row>
    <row r="26" spans="1:13" ht="14.25" x14ac:dyDescent="0.2">
      <c r="A26" s="355"/>
      <c r="B26" s="43">
        <v>43876</v>
      </c>
      <c r="C26" s="45">
        <v>90.03</v>
      </c>
      <c r="D26" s="44">
        <v>93.59</v>
      </c>
      <c r="E26" s="44">
        <v>60.87</v>
      </c>
      <c r="F26" s="44">
        <v>45.36</v>
      </c>
      <c r="G26" s="44">
        <v>41.13</v>
      </c>
      <c r="H26" s="44">
        <v>53.04</v>
      </c>
      <c r="I26" s="77">
        <v>24.53</v>
      </c>
      <c r="J26" s="44"/>
      <c r="K26" s="44"/>
      <c r="L26" s="44"/>
      <c r="M26" s="45">
        <v>61.5</v>
      </c>
    </row>
    <row r="27" spans="1:13" ht="14.25" x14ac:dyDescent="0.2">
      <c r="A27" s="355"/>
      <c r="B27" s="43">
        <v>43877</v>
      </c>
      <c r="C27" s="45">
        <v>90.6</v>
      </c>
      <c r="D27" s="44">
        <v>93.8</v>
      </c>
      <c r="E27" s="44">
        <v>60.6</v>
      </c>
      <c r="F27" s="44">
        <v>45.11</v>
      </c>
      <c r="G27" s="44">
        <v>40.950000000000003</v>
      </c>
      <c r="H27" s="44">
        <v>53.04</v>
      </c>
      <c r="I27" s="77">
        <v>22.77</v>
      </c>
      <c r="J27" s="44"/>
      <c r="K27" s="44"/>
      <c r="L27" s="44"/>
      <c r="M27" s="45">
        <v>61.62</v>
      </c>
    </row>
    <row r="28" spans="1:13" ht="14.25" x14ac:dyDescent="0.2">
      <c r="A28" s="355"/>
      <c r="B28" s="43">
        <v>43878</v>
      </c>
      <c r="C28" s="45">
        <v>91.09</v>
      </c>
      <c r="D28" s="44">
        <v>94.12</v>
      </c>
      <c r="E28" s="44">
        <v>59.53</v>
      </c>
      <c r="F28" s="44">
        <v>44.79</v>
      </c>
      <c r="G28" s="44">
        <v>41.13</v>
      </c>
      <c r="H28" s="44">
        <v>53.2</v>
      </c>
      <c r="I28" s="77">
        <v>22.35</v>
      </c>
      <c r="J28" s="44">
        <v>87.46</v>
      </c>
      <c r="K28" s="44">
        <v>5.0199999999999996</v>
      </c>
      <c r="L28" s="44">
        <v>4.43</v>
      </c>
      <c r="M28" s="45">
        <v>61.76</v>
      </c>
    </row>
    <row r="29" spans="1:13" ht="14.25" x14ac:dyDescent="0.2">
      <c r="A29" s="355"/>
      <c r="B29" s="43">
        <v>43879</v>
      </c>
      <c r="C29" s="45">
        <v>91.41</v>
      </c>
      <c r="D29" s="44">
        <v>94.54</v>
      </c>
      <c r="E29" s="44">
        <v>58.55</v>
      </c>
      <c r="F29" s="44">
        <v>44.95</v>
      </c>
      <c r="G29" s="44">
        <v>40.950000000000003</v>
      </c>
      <c r="H29" s="44">
        <v>53.2</v>
      </c>
      <c r="I29" s="77">
        <v>21.43</v>
      </c>
      <c r="J29" s="44"/>
      <c r="K29" s="44"/>
      <c r="L29" s="44"/>
      <c r="M29" s="45">
        <v>61.8</v>
      </c>
    </row>
    <row r="30" spans="1:13" ht="14.25" x14ac:dyDescent="0.2">
      <c r="A30" s="355"/>
      <c r="B30" s="43">
        <v>43880</v>
      </c>
      <c r="C30" s="45">
        <v>91.82</v>
      </c>
      <c r="D30" s="44">
        <v>94.49</v>
      </c>
      <c r="E30" s="44">
        <v>57.93</v>
      </c>
      <c r="F30" s="44">
        <v>44.87</v>
      </c>
      <c r="G30" s="44">
        <v>40.950000000000003</v>
      </c>
      <c r="H30" s="44">
        <v>53.53</v>
      </c>
      <c r="I30" s="77">
        <v>21.6</v>
      </c>
      <c r="J30" s="44"/>
      <c r="K30" s="44"/>
      <c r="L30" s="44"/>
      <c r="M30" s="45">
        <v>61.93</v>
      </c>
    </row>
    <row r="31" spans="1:13" ht="14.25" x14ac:dyDescent="0.2">
      <c r="A31" s="355"/>
      <c r="B31" s="43">
        <v>43881</v>
      </c>
      <c r="C31" s="45">
        <v>92.23</v>
      </c>
      <c r="D31" s="44">
        <v>94.76</v>
      </c>
      <c r="E31" s="44">
        <v>57.41</v>
      </c>
      <c r="F31" s="44">
        <v>45.11</v>
      </c>
      <c r="G31" s="44">
        <v>40.950000000000003</v>
      </c>
      <c r="H31" s="44">
        <v>53.53</v>
      </c>
      <c r="I31" s="77">
        <v>21.54</v>
      </c>
      <c r="J31" s="44"/>
      <c r="K31" s="44"/>
      <c r="L31" s="44"/>
      <c r="M31" s="45">
        <v>62.06</v>
      </c>
    </row>
    <row r="32" spans="1:13" ht="14.25" x14ac:dyDescent="0.2">
      <c r="A32" s="355"/>
      <c r="B32" s="43">
        <v>43882</v>
      </c>
      <c r="C32" s="45">
        <v>92.72</v>
      </c>
      <c r="D32" s="44">
        <v>94.97</v>
      </c>
      <c r="E32" s="44">
        <v>57.06</v>
      </c>
      <c r="F32" s="44">
        <v>44.71</v>
      </c>
      <c r="G32" s="44">
        <v>40.950000000000003</v>
      </c>
      <c r="H32" s="44">
        <v>53.53</v>
      </c>
      <c r="I32" s="77">
        <v>20.74</v>
      </c>
      <c r="J32" s="44"/>
      <c r="K32" s="44"/>
      <c r="L32" s="44"/>
      <c r="M32" s="45">
        <v>62.18</v>
      </c>
    </row>
    <row r="33" spans="1:13" ht="14.25" x14ac:dyDescent="0.2">
      <c r="A33" s="355"/>
      <c r="B33" s="43">
        <v>43883</v>
      </c>
      <c r="C33" s="45">
        <v>93.47</v>
      </c>
      <c r="D33" s="44">
        <v>95.71</v>
      </c>
      <c r="E33" s="44">
        <v>56.53</v>
      </c>
      <c r="F33" s="44">
        <v>44.79</v>
      </c>
      <c r="G33" s="44">
        <v>40.78</v>
      </c>
      <c r="H33" s="44">
        <v>53.53</v>
      </c>
      <c r="I33" s="77">
        <v>20.309999999999999</v>
      </c>
      <c r="J33" s="44"/>
      <c r="K33" s="44"/>
      <c r="L33" s="44"/>
      <c r="M33" s="45">
        <v>62.44</v>
      </c>
    </row>
    <row r="34" spans="1:13" ht="14.25" x14ac:dyDescent="0.2">
      <c r="A34" s="355"/>
      <c r="B34" s="43">
        <v>43884</v>
      </c>
      <c r="C34" s="45">
        <v>93.96</v>
      </c>
      <c r="D34" s="44">
        <v>96.19</v>
      </c>
      <c r="E34" s="44">
        <v>55.84</v>
      </c>
      <c r="F34" s="44">
        <v>44.95</v>
      </c>
      <c r="G34" s="44">
        <v>40.78</v>
      </c>
      <c r="H34" s="44">
        <v>53.86</v>
      </c>
      <c r="I34" s="77">
        <v>19.420000000000002</v>
      </c>
      <c r="J34" s="44">
        <v>88.21</v>
      </c>
      <c r="K34" s="44">
        <v>4.9800000000000004</v>
      </c>
      <c r="L34" s="44">
        <v>3.45</v>
      </c>
      <c r="M34" s="45">
        <v>62.69</v>
      </c>
    </row>
    <row r="35" spans="1:13" ht="14.25" x14ac:dyDescent="0.2">
      <c r="A35" s="355"/>
      <c r="B35" s="43">
        <v>43885</v>
      </c>
      <c r="C35" s="45">
        <v>94.21</v>
      </c>
      <c r="D35" s="44">
        <v>96.62</v>
      </c>
      <c r="E35" s="44">
        <v>54.97</v>
      </c>
      <c r="F35" s="44">
        <v>45.19</v>
      </c>
      <c r="G35" s="44">
        <v>40.78</v>
      </c>
      <c r="H35" s="44">
        <v>53.7</v>
      </c>
      <c r="I35" s="77">
        <v>19.54</v>
      </c>
      <c r="J35" s="44"/>
      <c r="K35" s="44"/>
      <c r="L35" s="44"/>
      <c r="M35" s="45">
        <v>62.73</v>
      </c>
    </row>
    <row r="36" spans="1:13" ht="14.25" x14ac:dyDescent="0.2">
      <c r="A36" s="355"/>
      <c r="B36" s="43">
        <v>43886</v>
      </c>
      <c r="C36" s="45">
        <v>94.62</v>
      </c>
      <c r="D36" s="44">
        <v>96.83</v>
      </c>
      <c r="E36" s="44">
        <v>54.37</v>
      </c>
      <c r="F36" s="44">
        <v>44.71</v>
      </c>
      <c r="G36" s="44">
        <v>40.78</v>
      </c>
      <c r="H36" s="44">
        <v>53.86</v>
      </c>
      <c r="I36" s="77">
        <v>18.670000000000002</v>
      </c>
      <c r="J36" s="44"/>
      <c r="K36" s="44"/>
      <c r="L36" s="44"/>
      <c r="M36" s="45">
        <v>62.83</v>
      </c>
    </row>
    <row r="37" spans="1:13" ht="14.25" x14ac:dyDescent="0.2">
      <c r="A37" s="355"/>
      <c r="B37" s="43">
        <v>43887</v>
      </c>
      <c r="C37" s="45">
        <v>94.79</v>
      </c>
      <c r="D37" s="44">
        <v>97.1</v>
      </c>
      <c r="E37" s="44">
        <v>53.94</v>
      </c>
      <c r="F37" s="44">
        <v>44.47</v>
      </c>
      <c r="G37" s="44">
        <v>40.6</v>
      </c>
      <c r="H37" s="44">
        <v>54.03</v>
      </c>
      <c r="I37" s="77">
        <v>19.8</v>
      </c>
      <c r="J37" s="44"/>
      <c r="K37" s="44"/>
      <c r="L37" s="44"/>
      <c r="M37" s="45">
        <v>62.84</v>
      </c>
    </row>
    <row r="38" spans="1:13" ht="14.25" x14ac:dyDescent="0.2">
      <c r="A38" s="355"/>
      <c r="B38" s="43">
        <v>43888</v>
      </c>
      <c r="C38" s="45">
        <v>95.04</v>
      </c>
      <c r="D38" s="44">
        <v>97.31</v>
      </c>
      <c r="E38" s="44">
        <v>52.92</v>
      </c>
      <c r="F38" s="44">
        <v>44.32</v>
      </c>
      <c r="G38" s="44">
        <v>40.6</v>
      </c>
      <c r="H38" s="44">
        <v>53.7</v>
      </c>
      <c r="I38" s="77">
        <v>20.149999999999999</v>
      </c>
      <c r="J38" s="44"/>
      <c r="K38" s="44"/>
      <c r="L38" s="44"/>
      <c r="M38" s="45">
        <v>62.79</v>
      </c>
    </row>
    <row r="39" spans="1:13" ht="14.25" x14ac:dyDescent="0.2">
      <c r="A39" s="355"/>
      <c r="B39" s="43">
        <v>43889</v>
      </c>
      <c r="C39" s="45">
        <v>95.62</v>
      </c>
      <c r="D39" s="44">
        <v>97.58</v>
      </c>
      <c r="E39" s="44">
        <v>52.66</v>
      </c>
      <c r="F39" s="44">
        <v>44.87</v>
      </c>
      <c r="G39" s="44">
        <v>40.78</v>
      </c>
      <c r="H39" s="44">
        <v>54.2</v>
      </c>
      <c r="I39" s="77">
        <v>22.4</v>
      </c>
      <c r="J39" s="44"/>
      <c r="K39" s="44"/>
      <c r="L39" s="44"/>
      <c r="M39" s="45">
        <v>63.22</v>
      </c>
    </row>
    <row r="40" spans="1:13" ht="14.25" x14ac:dyDescent="0.2">
      <c r="A40" s="356"/>
      <c r="B40" s="43">
        <v>43890</v>
      </c>
      <c r="C40" s="45">
        <v>96.12</v>
      </c>
      <c r="D40" s="44">
        <v>97.79</v>
      </c>
      <c r="E40" s="44">
        <v>52.32</v>
      </c>
      <c r="F40" s="44">
        <v>44.25</v>
      </c>
      <c r="G40" s="44">
        <v>40.78</v>
      </c>
      <c r="H40" s="44">
        <v>54.53</v>
      </c>
      <c r="I40" s="77">
        <v>23.59</v>
      </c>
      <c r="J40" s="44"/>
      <c r="K40" s="44"/>
      <c r="L40" s="44"/>
      <c r="M40" s="45">
        <v>63.38</v>
      </c>
    </row>
    <row r="41" spans="1:13" x14ac:dyDescent="0.2">
      <c r="A41" s="354">
        <v>2020</v>
      </c>
      <c r="B41" s="239" t="s">
        <v>68</v>
      </c>
      <c r="C41" s="237">
        <f>AVERAGE(C42:C72)</f>
        <v>96.550322580645158</v>
      </c>
      <c r="D41" s="236">
        <f t="shared" ref="D41:M41" si="4">AVERAGE(D42:D72)</f>
        <v>99.404838709677421</v>
      </c>
      <c r="E41" s="236">
        <f t="shared" si="4"/>
        <v>47.09225806451613</v>
      </c>
      <c r="F41" s="236">
        <f t="shared" si="4"/>
        <v>44.349032258064504</v>
      </c>
      <c r="G41" s="236">
        <f t="shared" si="4"/>
        <v>40.971290322580643</v>
      </c>
      <c r="H41" s="236">
        <f t="shared" si="4"/>
        <v>56.788709677419348</v>
      </c>
      <c r="I41" s="238">
        <f t="shared" si="4"/>
        <v>28.812258064516122</v>
      </c>
      <c r="J41" s="236"/>
      <c r="K41" s="236"/>
      <c r="L41" s="236"/>
      <c r="M41" s="237">
        <f t="shared" si="4"/>
        <v>64.164516129032251</v>
      </c>
    </row>
    <row r="42" spans="1:13" ht="14.25" x14ac:dyDescent="0.2">
      <c r="A42" s="355"/>
      <c r="B42" s="43">
        <v>43891</v>
      </c>
      <c r="C42" s="45">
        <v>96.21</v>
      </c>
      <c r="D42" s="44">
        <v>97.9</v>
      </c>
      <c r="E42" s="44">
        <v>53.09</v>
      </c>
      <c r="F42" s="44">
        <v>45.53</v>
      </c>
      <c r="G42" s="44">
        <v>41.13</v>
      </c>
      <c r="H42" s="44">
        <v>55.36</v>
      </c>
      <c r="I42" s="77">
        <v>26.12</v>
      </c>
      <c r="J42" s="44"/>
      <c r="K42" s="44"/>
      <c r="L42" s="44"/>
      <c r="M42" s="45">
        <v>63.87</v>
      </c>
    </row>
    <row r="43" spans="1:13" ht="14.25" x14ac:dyDescent="0.2">
      <c r="A43" s="355"/>
      <c r="B43" s="43">
        <v>43892</v>
      </c>
      <c r="C43" s="45">
        <v>96.29</v>
      </c>
      <c r="D43" s="44">
        <v>97.95</v>
      </c>
      <c r="E43" s="44">
        <v>52.83</v>
      </c>
      <c r="F43" s="44">
        <v>45.62</v>
      </c>
      <c r="G43" s="44">
        <v>41.31</v>
      </c>
      <c r="H43" s="44">
        <v>55.53</v>
      </c>
      <c r="I43" s="77">
        <v>29.25</v>
      </c>
      <c r="J43" s="44">
        <v>89.21</v>
      </c>
      <c r="K43" s="44">
        <v>6.87</v>
      </c>
      <c r="L43" s="44">
        <v>3.73</v>
      </c>
      <c r="M43" s="45">
        <v>63.99</v>
      </c>
    </row>
    <row r="44" spans="1:13" ht="14.25" x14ac:dyDescent="0.2">
      <c r="A44" s="355"/>
      <c r="B44" s="43">
        <v>43893</v>
      </c>
      <c r="C44" s="45">
        <v>96.21</v>
      </c>
      <c r="D44" s="44">
        <v>98.27</v>
      </c>
      <c r="E44" s="44">
        <v>52.49</v>
      </c>
      <c r="F44" s="44">
        <v>45.79</v>
      </c>
      <c r="G44" s="44">
        <v>41.49</v>
      </c>
      <c r="H44" s="44">
        <v>55.53</v>
      </c>
      <c r="I44" s="77">
        <v>30.49</v>
      </c>
      <c r="J44" s="44"/>
      <c r="K44" s="44"/>
      <c r="L44" s="44"/>
      <c r="M44" s="45">
        <v>64.05</v>
      </c>
    </row>
    <row r="45" spans="1:13" ht="14.25" x14ac:dyDescent="0.2">
      <c r="A45" s="355"/>
      <c r="B45" s="43">
        <v>43894</v>
      </c>
      <c r="C45" s="45">
        <v>96.21</v>
      </c>
      <c r="D45" s="44">
        <v>98.53</v>
      </c>
      <c r="E45" s="44">
        <v>52.15</v>
      </c>
      <c r="F45" s="44">
        <v>45.7</v>
      </c>
      <c r="G45" s="44">
        <v>41.66</v>
      </c>
      <c r="H45" s="44">
        <v>56.03</v>
      </c>
      <c r="I45" s="77">
        <v>30.31</v>
      </c>
      <c r="J45" s="44"/>
      <c r="K45" s="44"/>
      <c r="L45" s="44"/>
      <c r="M45" s="45">
        <v>64.19</v>
      </c>
    </row>
    <row r="46" spans="1:13" ht="14.25" x14ac:dyDescent="0.2">
      <c r="A46" s="355"/>
      <c r="B46" s="43">
        <v>43895</v>
      </c>
      <c r="C46" s="45">
        <v>96.21</v>
      </c>
      <c r="D46" s="44">
        <v>98.59</v>
      </c>
      <c r="E46" s="44">
        <v>51.73</v>
      </c>
      <c r="F46" s="44">
        <v>45.7</v>
      </c>
      <c r="G46" s="44">
        <v>41.66</v>
      </c>
      <c r="H46" s="44">
        <v>56.03</v>
      </c>
      <c r="I46" s="77">
        <v>29.61</v>
      </c>
      <c r="J46" s="44">
        <v>89.63</v>
      </c>
      <c r="K46" s="44">
        <v>7.17</v>
      </c>
      <c r="L46" s="44">
        <v>3.51</v>
      </c>
      <c r="M46" s="45">
        <v>64.16</v>
      </c>
    </row>
    <row r="47" spans="1:13" ht="14.25" x14ac:dyDescent="0.2">
      <c r="A47" s="355"/>
      <c r="B47" s="43">
        <v>43896</v>
      </c>
      <c r="C47" s="45">
        <v>96.21</v>
      </c>
      <c r="D47" s="44">
        <v>98.59</v>
      </c>
      <c r="E47" s="44">
        <v>51.56</v>
      </c>
      <c r="F47" s="44">
        <v>45.36</v>
      </c>
      <c r="G47" s="44">
        <v>41.66</v>
      </c>
      <c r="H47" s="44">
        <v>56.2</v>
      </c>
      <c r="I47" s="77">
        <v>29.72</v>
      </c>
      <c r="J47" s="44"/>
      <c r="K47" s="44"/>
      <c r="L47" s="44"/>
      <c r="M47" s="45">
        <v>64.16</v>
      </c>
    </row>
    <row r="48" spans="1:13" ht="14.25" x14ac:dyDescent="0.2">
      <c r="A48" s="355"/>
      <c r="B48" s="43">
        <v>43897</v>
      </c>
      <c r="C48" s="45">
        <v>96.12</v>
      </c>
      <c r="D48" s="44">
        <v>98.75</v>
      </c>
      <c r="E48" s="44">
        <v>51.4</v>
      </c>
      <c r="F48" s="44">
        <v>45.19</v>
      </c>
      <c r="G48" s="44">
        <v>41.66</v>
      </c>
      <c r="H48" s="44">
        <v>56.2</v>
      </c>
      <c r="I48" s="77">
        <v>29.54</v>
      </c>
      <c r="J48" s="44"/>
      <c r="K48" s="44"/>
      <c r="L48" s="44"/>
      <c r="M48" s="45">
        <v>64.14</v>
      </c>
    </row>
    <row r="49" spans="1:13" ht="14.25" x14ac:dyDescent="0.2">
      <c r="A49" s="355"/>
      <c r="B49" s="43">
        <v>43898</v>
      </c>
      <c r="C49" s="45">
        <v>95.87</v>
      </c>
      <c r="D49" s="44">
        <v>98.8</v>
      </c>
      <c r="E49" s="44">
        <v>51.14</v>
      </c>
      <c r="F49" s="44">
        <v>44.95</v>
      </c>
      <c r="G49" s="44">
        <v>41.66</v>
      </c>
      <c r="H49" s="44">
        <v>56.2</v>
      </c>
      <c r="I49" s="77">
        <v>29.13</v>
      </c>
      <c r="J49" s="44"/>
      <c r="K49" s="44"/>
      <c r="L49" s="44"/>
      <c r="M49" s="45">
        <v>64.040000000000006</v>
      </c>
    </row>
    <row r="50" spans="1:13" ht="14.25" x14ac:dyDescent="0.2">
      <c r="A50" s="355"/>
      <c r="B50" s="43">
        <v>43899</v>
      </c>
      <c r="C50" s="45">
        <v>95.62</v>
      </c>
      <c r="D50" s="44">
        <v>98.96</v>
      </c>
      <c r="E50" s="44">
        <v>50.81</v>
      </c>
      <c r="F50" s="44">
        <v>44.79</v>
      </c>
      <c r="G50" s="44">
        <v>41.49</v>
      </c>
      <c r="H50" s="44">
        <v>56.03</v>
      </c>
      <c r="I50" s="77">
        <v>28.15</v>
      </c>
      <c r="J50" s="44">
        <v>88.63</v>
      </c>
      <c r="K50" s="44">
        <v>7.5</v>
      </c>
      <c r="L50" s="44">
        <v>3.66</v>
      </c>
      <c r="M50" s="45">
        <v>63.88</v>
      </c>
    </row>
    <row r="51" spans="1:13" ht="14.25" x14ac:dyDescent="0.2">
      <c r="A51" s="355"/>
      <c r="B51" s="43">
        <v>43900</v>
      </c>
      <c r="C51" s="45">
        <v>95.79</v>
      </c>
      <c r="D51" s="44">
        <v>98.96</v>
      </c>
      <c r="E51" s="44">
        <v>50.56</v>
      </c>
      <c r="F51" s="44">
        <v>44.71</v>
      </c>
      <c r="G51" s="44">
        <v>41.31</v>
      </c>
      <c r="H51" s="44">
        <v>56.03</v>
      </c>
      <c r="I51" s="77">
        <v>27.17</v>
      </c>
      <c r="J51" s="44">
        <v>88.71</v>
      </c>
      <c r="K51" s="44">
        <v>7.38</v>
      </c>
      <c r="L51" s="44">
        <v>3.35</v>
      </c>
      <c r="M51" s="45">
        <v>63.85</v>
      </c>
    </row>
    <row r="52" spans="1:13" ht="14.25" x14ac:dyDescent="0.2">
      <c r="A52" s="355"/>
      <c r="B52" s="43">
        <v>43901</v>
      </c>
      <c r="C52" s="45">
        <v>96.04</v>
      </c>
      <c r="D52" s="44">
        <v>99.07</v>
      </c>
      <c r="E52" s="44">
        <v>50.39</v>
      </c>
      <c r="F52" s="44">
        <v>44.55</v>
      </c>
      <c r="G52" s="44">
        <v>41.49</v>
      </c>
      <c r="H52" s="44">
        <v>56.7</v>
      </c>
      <c r="I52" s="77">
        <v>26.18</v>
      </c>
      <c r="J52" s="44"/>
      <c r="K52" s="44"/>
      <c r="L52" s="44"/>
      <c r="M52" s="45">
        <v>64.08</v>
      </c>
    </row>
    <row r="53" spans="1:13" ht="14.25" x14ac:dyDescent="0.2">
      <c r="A53" s="355"/>
      <c r="B53" s="43">
        <v>43902</v>
      </c>
      <c r="C53" s="45">
        <v>96.21</v>
      </c>
      <c r="D53" s="44">
        <v>99.17</v>
      </c>
      <c r="E53" s="44">
        <v>50.06</v>
      </c>
      <c r="F53" s="44">
        <v>44.39</v>
      </c>
      <c r="G53" s="44">
        <v>41.49</v>
      </c>
      <c r="H53" s="44">
        <v>56.53</v>
      </c>
      <c r="I53" s="77">
        <v>25.72</v>
      </c>
      <c r="J53" s="44">
        <v>87.79</v>
      </c>
      <c r="K53" s="44">
        <v>7.63</v>
      </c>
      <c r="L53" s="44">
        <v>3.77</v>
      </c>
      <c r="M53" s="45">
        <v>64.069999999999993</v>
      </c>
    </row>
    <row r="54" spans="1:13" ht="14.25" x14ac:dyDescent="0.2">
      <c r="A54" s="355"/>
      <c r="B54" s="43">
        <v>43903</v>
      </c>
      <c r="C54" s="45">
        <v>96.46</v>
      </c>
      <c r="D54" s="44">
        <v>99.33</v>
      </c>
      <c r="E54" s="44">
        <v>49.73</v>
      </c>
      <c r="F54" s="44">
        <v>44.71</v>
      </c>
      <c r="G54" s="44">
        <v>41.66</v>
      </c>
      <c r="H54" s="44">
        <v>56.53</v>
      </c>
      <c r="I54" s="77">
        <v>24.39</v>
      </c>
      <c r="J54" s="44"/>
      <c r="K54" s="44"/>
      <c r="L54" s="44"/>
      <c r="M54" s="45">
        <v>64.19</v>
      </c>
    </row>
    <row r="55" spans="1:13" ht="14.25" x14ac:dyDescent="0.2">
      <c r="A55" s="355"/>
      <c r="B55" s="43">
        <v>43904</v>
      </c>
      <c r="C55" s="45">
        <v>96.71</v>
      </c>
      <c r="D55" s="44">
        <v>99.44</v>
      </c>
      <c r="E55" s="44">
        <v>49.4</v>
      </c>
      <c r="F55" s="44">
        <v>44.87</v>
      </c>
      <c r="G55" s="44">
        <v>41.49</v>
      </c>
      <c r="H55" s="44">
        <v>56.7</v>
      </c>
      <c r="I55" s="77">
        <v>22.61</v>
      </c>
      <c r="J55" s="44"/>
      <c r="K55" s="44"/>
      <c r="L55" s="44"/>
      <c r="M55" s="45">
        <v>64.25</v>
      </c>
    </row>
    <row r="56" spans="1:13" ht="14.25" x14ac:dyDescent="0.2">
      <c r="A56" s="355"/>
      <c r="B56" s="43">
        <v>43905</v>
      </c>
      <c r="C56" s="45">
        <v>96.88</v>
      </c>
      <c r="D56" s="44">
        <v>99.49</v>
      </c>
      <c r="E56" s="44">
        <v>49.07</v>
      </c>
      <c r="F56" s="44">
        <v>44.25</v>
      </c>
      <c r="G56" s="44">
        <v>41.31</v>
      </c>
      <c r="H56" s="44">
        <v>56.53</v>
      </c>
      <c r="I56" s="77">
        <v>21.55</v>
      </c>
      <c r="J56" s="44"/>
      <c r="K56" s="44"/>
      <c r="L56" s="44"/>
      <c r="M56" s="45">
        <v>64.16</v>
      </c>
    </row>
    <row r="57" spans="1:13" ht="14.25" x14ac:dyDescent="0.2">
      <c r="A57" s="355"/>
      <c r="B57" s="43">
        <v>43906</v>
      </c>
      <c r="C57" s="45">
        <v>97.13</v>
      </c>
      <c r="D57" s="44">
        <v>99.76</v>
      </c>
      <c r="E57" s="44">
        <v>49.07</v>
      </c>
      <c r="F57" s="44">
        <v>44.17</v>
      </c>
      <c r="G57" s="44">
        <v>41.13</v>
      </c>
      <c r="H57" s="44">
        <v>56.53</v>
      </c>
      <c r="I57" s="77">
        <v>24.47</v>
      </c>
      <c r="J57" s="44"/>
      <c r="K57" s="44"/>
      <c r="L57" s="44"/>
      <c r="M57" s="45">
        <v>64.33</v>
      </c>
    </row>
    <row r="58" spans="1:13" ht="14.25" x14ac:dyDescent="0.2">
      <c r="A58" s="355"/>
      <c r="B58" s="43">
        <v>43907</v>
      </c>
      <c r="C58" s="45">
        <v>97.29</v>
      </c>
      <c r="D58" s="44">
        <v>99.99</v>
      </c>
      <c r="E58" s="44">
        <v>48.9</v>
      </c>
      <c r="F58" s="44">
        <v>44.47</v>
      </c>
      <c r="G58" s="44">
        <v>41.13</v>
      </c>
      <c r="H58" s="44">
        <v>56.87</v>
      </c>
      <c r="I58" s="77">
        <v>29.62</v>
      </c>
      <c r="J58" s="44"/>
      <c r="K58" s="44"/>
      <c r="L58" s="44"/>
      <c r="M58" s="45">
        <v>64.58</v>
      </c>
    </row>
    <row r="59" spans="1:13" ht="14.25" x14ac:dyDescent="0.2">
      <c r="A59" s="355"/>
      <c r="B59" s="43">
        <v>43908</v>
      </c>
      <c r="C59" s="45">
        <v>97.63</v>
      </c>
      <c r="D59" s="44">
        <v>100</v>
      </c>
      <c r="E59" s="44">
        <v>48.57</v>
      </c>
      <c r="F59" s="44">
        <v>44.32</v>
      </c>
      <c r="G59" s="44">
        <v>40.78</v>
      </c>
      <c r="H59" s="44">
        <v>56.7</v>
      </c>
      <c r="I59" s="77">
        <v>31.15</v>
      </c>
      <c r="J59" s="44"/>
      <c r="K59" s="44"/>
      <c r="L59" s="44"/>
      <c r="M59" s="45">
        <v>64.569999999999993</v>
      </c>
    </row>
    <row r="60" spans="1:13" ht="14.25" x14ac:dyDescent="0.2">
      <c r="A60" s="355"/>
      <c r="B60" s="43">
        <v>43909</v>
      </c>
      <c r="C60" s="45">
        <v>97.63</v>
      </c>
      <c r="D60" s="44">
        <v>100</v>
      </c>
      <c r="E60" s="44">
        <v>48.41</v>
      </c>
      <c r="F60" s="44">
        <v>43.88</v>
      </c>
      <c r="G60" s="44">
        <v>40.6</v>
      </c>
      <c r="H60" s="44">
        <v>57.04</v>
      </c>
      <c r="I60" s="77">
        <v>30.66</v>
      </c>
      <c r="J60" s="44"/>
      <c r="K60" s="44"/>
      <c r="L60" s="44"/>
      <c r="M60" s="45">
        <v>64.540000000000006</v>
      </c>
    </row>
    <row r="61" spans="1:13" ht="14.25" x14ac:dyDescent="0.2">
      <c r="A61" s="355"/>
      <c r="B61" s="43">
        <v>43910</v>
      </c>
      <c r="C61" s="45">
        <v>97.55</v>
      </c>
      <c r="D61" s="44">
        <v>100</v>
      </c>
      <c r="E61" s="44">
        <v>46.94</v>
      </c>
      <c r="F61" s="44">
        <v>43.65</v>
      </c>
      <c r="G61" s="44">
        <v>40.78</v>
      </c>
      <c r="H61" s="44">
        <v>57.04</v>
      </c>
      <c r="I61" s="77">
        <v>29.97</v>
      </c>
      <c r="J61" s="44"/>
      <c r="K61" s="44"/>
      <c r="L61" s="44"/>
      <c r="M61" s="45">
        <v>64.47</v>
      </c>
    </row>
    <row r="62" spans="1:13" ht="14.25" x14ac:dyDescent="0.2">
      <c r="A62" s="355"/>
      <c r="B62" s="43">
        <v>43911</v>
      </c>
      <c r="C62" s="45">
        <v>97.21</v>
      </c>
      <c r="D62" s="44">
        <v>100</v>
      </c>
      <c r="E62" s="44">
        <v>45.81</v>
      </c>
      <c r="F62" s="44">
        <v>43.52</v>
      </c>
      <c r="G62" s="44">
        <v>40.6</v>
      </c>
      <c r="H62" s="44">
        <v>57.04</v>
      </c>
      <c r="I62" s="77">
        <v>28.93</v>
      </c>
      <c r="J62" s="44"/>
      <c r="K62" s="44"/>
      <c r="L62" s="44"/>
      <c r="M62" s="45">
        <v>64.27</v>
      </c>
    </row>
    <row r="63" spans="1:13" ht="14.25" x14ac:dyDescent="0.2">
      <c r="A63" s="355"/>
      <c r="B63" s="43">
        <v>43912</v>
      </c>
      <c r="C63" s="45">
        <v>97.13</v>
      </c>
      <c r="D63" s="44">
        <v>100</v>
      </c>
      <c r="E63" s="44">
        <v>45.01</v>
      </c>
      <c r="F63" s="44">
        <v>43.65</v>
      </c>
      <c r="G63" s="44">
        <v>40.42</v>
      </c>
      <c r="H63" s="44">
        <v>57.04</v>
      </c>
      <c r="I63" s="77">
        <v>27.94</v>
      </c>
      <c r="J63" s="44"/>
      <c r="K63" s="44"/>
      <c r="L63" s="44"/>
      <c r="M63" s="45">
        <v>64.17</v>
      </c>
    </row>
    <row r="64" spans="1:13" ht="14.25" x14ac:dyDescent="0.2">
      <c r="A64" s="355"/>
      <c r="B64" s="43">
        <v>43913</v>
      </c>
      <c r="C64" s="45">
        <v>96.88</v>
      </c>
      <c r="D64" s="44">
        <v>100</v>
      </c>
      <c r="E64" s="44">
        <v>43.11</v>
      </c>
      <c r="F64" s="44">
        <v>43.59</v>
      </c>
      <c r="G64" s="44">
        <v>40.24</v>
      </c>
      <c r="H64" s="44">
        <v>57.04</v>
      </c>
      <c r="I64" s="77">
        <v>26.54</v>
      </c>
      <c r="J64" s="44"/>
      <c r="K64" s="44"/>
      <c r="L64" s="44"/>
      <c r="M64" s="45">
        <v>63.99</v>
      </c>
    </row>
    <row r="65" spans="1:13" ht="14.25" x14ac:dyDescent="0.2">
      <c r="A65" s="355"/>
      <c r="B65" s="43">
        <v>43914</v>
      </c>
      <c r="C65" s="45">
        <v>96.62</v>
      </c>
      <c r="D65" s="44">
        <v>100</v>
      </c>
      <c r="E65" s="44">
        <v>41.93</v>
      </c>
      <c r="F65" s="44">
        <v>43.52</v>
      </c>
      <c r="G65" s="44">
        <v>40.07</v>
      </c>
      <c r="H65" s="44">
        <v>56.87</v>
      </c>
      <c r="I65" s="77">
        <v>25.81</v>
      </c>
      <c r="J65" s="44"/>
      <c r="K65" s="44"/>
      <c r="L65" s="44"/>
      <c r="M65" s="45">
        <v>63.81</v>
      </c>
    </row>
    <row r="66" spans="1:13" ht="14.25" x14ac:dyDescent="0.2">
      <c r="A66" s="355"/>
      <c r="B66" s="43">
        <v>43915</v>
      </c>
      <c r="C66" s="45">
        <v>96.46</v>
      </c>
      <c r="D66" s="44">
        <v>100</v>
      </c>
      <c r="E66" s="44">
        <v>41.24</v>
      </c>
      <c r="F66" s="44">
        <v>43.59</v>
      </c>
      <c r="G66" s="44">
        <v>40.07</v>
      </c>
      <c r="H66" s="44">
        <v>57.04</v>
      </c>
      <c r="I66" s="77">
        <v>26.88</v>
      </c>
      <c r="J66" s="44">
        <v>85.95</v>
      </c>
      <c r="K66" s="44">
        <v>9.1999999999999993</v>
      </c>
      <c r="L66" s="44">
        <v>7.23</v>
      </c>
      <c r="M66" s="45">
        <v>63.92</v>
      </c>
    </row>
    <row r="67" spans="1:13" ht="14.25" x14ac:dyDescent="0.2">
      <c r="A67" s="355"/>
      <c r="B67" s="43">
        <v>43916</v>
      </c>
      <c r="C67" s="45">
        <v>96.37</v>
      </c>
      <c r="D67" s="44">
        <v>100</v>
      </c>
      <c r="E67" s="44">
        <v>40.24</v>
      </c>
      <c r="F67" s="44">
        <v>43.45</v>
      </c>
      <c r="G67" s="44">
        <v>40.07</v>
      </c>
      <c r="H67" s="44">
        <v>57.54</v>
      </c>
      <c r="I67" s="77">
        <v>30.91</v>
      </c>
      <c r="J67" s="44"/>
      <c r="K67" s="44"/>
      <c r="L67" s="44"/>
      <c r="M67" s="45">
        <v>64.05</v>
      </c>
    </row>
    <row r="68" spans="1:13" ht="14.25" x14ac:dyDescent="0.2">
      <c r="A68" s="355"/>
      <c r="B68" s="43">
        <v>43917</v>
      </c>
      <c r="C68" s="45">
        <v>96.12</v>
      </c>
      <c r="D68" s="44">
        <v>100</v>
      </c>
      <c r="E68" s="44">
        <v>39.64</v>
      </c>
      <c r="F68" s="44">
        <v>43.31</v>
      </c>
      <c r="G68" s="44">
        <v>40.24</v>
      </c>
      <c r="H68" s="44">
        <v>57.71</v>
      </c>
      <c r="I68" s="77">
        <v>35.340000000000003</v>
      </c>
      <c r="J68" s="44"/>
      <c r="K68" s="44"/>
      <c r="L68" s="44"/>
      <c r="M68" s="45">
        <v>64.05</v>
      </c>
    </row>
    <row r="69" spans="1:13" ht="14.25" x14ac:dyDescent="0.2">
      <c r="A69" s="355"/>
      <c r="B69" s="43">
        <v>43918</v>
      </c>
      <c r="C69" s="45">
        <v>96.04</v>
      </c>
      <c r="D69" s="44">
        <v>100</v>
      </c>
      <c r="E69" s="44">
        <v>39.04</v>
      </c>
      <c r="F69" s="44">
        <v>43.52</v>
      </c>
      <c r="G69" s="44">
        <v>40.07</v>
      </c>
      <c r="H69" s="44">
        <v>58.04</v>
      </c>
      <c r="I69" s="77">
        <v>33.75</v>
      </c>
      <c r="J69" s="44"/>
      <c r="K69" s="44"/>
      <c r="L69" s="44"/>
      <c r="M69" s="45">
        <v>64.05</v>
      </c>
    </row>
    <row r="70" spans="1:13" ht="14.25" x14ac:dyDescent="0.2">
      <c r="A70" s="355"/>
      <c r="B70" s="43">
        <v>43919</v>
      </c>
      <c r="C70" s="45">
        <v>95.87</v>
      </c>
      <c r="D70" s="44">
        <v>100</v>
      </c>
      <c r="E70" s="44">
        <v>38.659999999999997</v>
      </c>
      <c r="F70" s="44">
        <v>43.24</v>
      </c>
      <c r="G70" s="44">
        <v>40.24</v>
      </c>
      <c r="H70" s="44">
        <v>58.38</v>
      </c>
      <c r="I70" s="77">
        <v>33.840000000000003</v>
      </c>
      <c r="J70" s="44">
        <v>85.51</v>
      </c>
      <c r="K70" s="44">
        <v>9.42</v>
      </c>
      <c r="L70" s="44">
        <v>8.83</v>
      </c>
      <c r="M70" s="45">
        <v>64.06</v>
      </c>
    </row>
    <row r="71" spans="1:13" ht="14.25" x14ac:dyDescent="0.2">
      <c r="A71" s="355"/>
      <c r="B71" s="43">
        <v>43920</v>
      </c>
      <c r="C71" s="45">
        <v>96.88</v>
      </c>
      <c r="D71" s="44">
        <v>100</v>
      </c>
      <c r="E71" s="44">
        <v>38.81</v>
      </c>
      <c r="F71" s="44">
        <v>43.52</v>
      </c>
      <c r="G71" s="44">
        <v>40.42</v>
      </c>
      <c r="H71" s="44">
        <v>58.72</v>
      </c>
      <c r="I71" s="77">
        <v>33.92</v>
      </c>
      <c r="J71" s="44"/>
      <c r="K71" s="44"/>
      <c r="L71" s="44"/>
      <c r="M71" s="45">
        <v>64.510000000000005</v>
      </c>
    </row>
    <row r="72" spans="1:13" ht="14.25" x14ac:dyDescent="0.2">
      <c r="A72" s="356"/>
      <c r="B72" s="43">
        <v>43921</v>
      </c>
      <c r="C72" s="45">
        <v>97.21</v>
      </c>
      <c r="D72" s="44">
        <v>100</v>
      </c>
      <c r="E72" s="44">
        <v>38.07</v>
      </c>
      <c r="F72" s="44">
        <v>43.31</v>
      </c>
      <c r="G72" s="44">
        <v>40.78</v>
      </c>
      <c r="H72" s="44">
        <v>58.72</v>
      </c>
      <c r="I72" s="77">
        <v>33.51</v>
      </c>
      <c r="J72" s="44"/>
      <c r="K72" s="44"/>
      <c r="L72" s="44"/>
      <c r="M72" s="45">
        <v>64.650000000000006</v>
      </c>
    </row>
    <row r="73" spans="1:13" ht="13.15" customHeight="1" x14ac:dyDescent="0.2">
      <c r="A73" s="354">
        <v>2020</v>
      </c>
      <c r="B73" s="239" t="s">
        <v>69</v>
      </c>
      <c r="C73" s="237">
        <f>AVERAGE(C74:C103)</f>
        <v>97.284333333333308</v>
      </c>
      <c r="D73" s="236">
        <f t="shared" ref="D73:M73" si="5">AVERAGE(D74:D103)</f>
        <v>99.992333333333306</v>
      </c>
      <c r="E73" s="236">
        <f t="shared" si="5"/>
        <v>36.247000000000007</v>
      </c>
      <c r="F73" s="236">
        <f t="shared" si="5"/>
        <v>43.102666666666657</v>
      </c>
      <c r="G73" s="236">
        <f t="shared" si="5"/>
        <v>43.41033333333332</v>
      </c>
      <c r="H73" s="236">
        <f t="shared" si="5"/>
        <v>72.472999999999999</v>
      </c>
      <c r="I73" s="238">
        <f t="shared" si="5"/>
        <v>64.848333333333315</v>
      </c>
      <c r="J73" s="236"/>
      <c r="K73" s="236"/>
      <c r="L73" s="236"/>
      <c r="M73" s="237">
        <f t="shared" si="5"/>
        <v>68.976666666666674</v>
      </c>
    </row>
    <row r="74" spans="1:13" ht="14.25" x14ac:dyDescent="0.2">
      <c r="A74" s="355"/>
      <c r="B74" s="43">
        <v>43922</v>
      </c>
      <c r="C74" s="45">
        <v>97.21</v>
      </c>
      <c r="D74" s="44">
        <v>100</v>
      </c>
      <c r="E74" s="44">
        <v>37.47</v>
      </c>
      <c r="F74" s="44">
        <v>43.11</v>
      </c>
      <c r="G74" s="44">
        <v>40.6</v>
      </c>
      <c r="H74" s="44">
        <v>58.89</v>
      </c>
      <c r="I74" s="77">
        <v>32.89</v>
      </c>
      <c r="J74" s="44"/>
      <c r="K74" s="44"/>
      <c r="L74" s="44"/>
      <c r="M74" s="45">
        <v>64.59</v>
      </c>
    </row>
    <row r="75" spans="1:13" ht="14.25" x14ac:dyDescent="0.2">
      <c r="A75" s="355"/>
      <c r="B75" s="43">
        <v>43923</v>
      </c>
      <c r="C75" s="45">
        <v>97.21</v>
      </c>
      <c r="D75" s="44">
        <v>100</v>
      </c>
      <c r="E75" s="44">
        <v>36.96</v>
      </c>
      <c r="F75" s="44">
        <v>42.97</v>
      </c>
      <c r="G75" s="44">
        <v>40.42</v>
      </c>
      <c r="H75" s="44">
        <v>58.89</v>
      </c>
      <c r="I75" s="77">
        <v>32.21</v>
      </c>
      <c r="J75" s="44"/>
      <c r="K75" s="44"/>
      <c r="L75" s="44"/>
      <c r="M75" s="45">
        <v>64.52</v>
      </c>
    </row>
    <row r="76" spans="1:13" ht="14.25" x14ac:dyDescent="0.2">
      <c r="A76" s="355"/>
      <c r="B76" s="43">
        <v>43924</v>
      </c>
      <c r="C76" s="45">
        <v>97.8</v>
      </c>
      <c r="D76" s="44">
        <v>100</v>
      </c>
      <c r="E76" s="44">
        <v>37.840000000000003</v>
      </c>
      <c r="F76" s="44">
        <v>43.18</v>
      </c>
      <c r="G76" s="44">
        <v>40.950000000000003</v>
      </c>
      <c r="H76" s="44">
        <v>60.25</v>
      </c>
      <c r="I76" s="77">
        <v>34.26</v>
      </c>
      <c r="J76" s="44"/>
      <c r="K76" s="44"/>
      <c r="L76" s="44"/>
      <c r="M76" s="45">
        <v>65.13</v>
      </c>
    </row>
    <row r="77" spans="1:13" ht="14.25" x14ac:dyDescent="0.2">
      <c r="A77" s="355"/>
      <c r="B77" s="43">
        <v>43925</v>
      </c>
      <c r="C77" s="45">
        <v>98.14</v>
      </c>
      <c r="D77" s="44">
        <v>100</v>
      </c>
      <c r="E77" s="44">
        <v>38.74</v>
      </c>
      <c r="F77" s="44">
        <v>43.88</v>
      </c>
      <c r="G77" s="44">
        <v>41.66</v>
      </c>
      <c r="H77" s="44">
        <v>61.79</v>
      </c>
      <c r="I77" s="77">
        <v>48.72</v>
      </c>
      <c r="J77" s="44"/>
      <c r="K77" s="44"/>
      <c r="L77" s="44"/>
      <c r="M77" s="45">
        <v>65.86</v>
      </c>
    </row>
    <row r="78" spans="1:13" ht="14.25" x14ac:dyDescent="0.2">
      <c r="A78" s="355"/>
      <c r="B78" s="43">
        <v>43926</v>
      </c>
      <c r="C78" s="45">
        <v>98.22</v>
      </c>
      <c r="D78" s="44">
        <v>100</v>
      </c>
      <c r="E78" s="44">
        <v>38.659999999999997</v>
      </c>
      <c r="F78" s="44">
        <v>43.38</v>
      </c>
      <c r="G78" s="44">
        <v>42.02</v>
      </c>
      <c r="H78" s="44">
        <v>62.64</v>
      </c>
      <c r="I78" s="77">
        <v>50.93</v>
      </c>
      <c r="J78" s="44"/>
      <c r="K78" s="44"/>
      <c r="L78" s="44"/>
      <c r="M78" s="45">
        <v>66.11</v>
      </c>
    </row>
    <row r="79" spans="1:13" ht="14.25" x14ac:dyDescent="0.2">
      <c r="A79" s="355"/>
      <c r="B79" s="43">
        <v>43927</v>
      </c>
      <c r="C79" s="45">
        <v>98.56</v>
      </c>
      <c r="D79" s="44">
        <v>100</v>
      </c>
      <c r="E79" s="44">
        <v>39.49</v>
      </c>
      <c r="F79" s="44">
        <v>44.17</v>
      </c>
      <c r="G79" s="44">
        <v>42.91</v>
      </c>
      <c r="H79" s="44">
        <v>68.03</v>
      </c>
      <c r="I79" s="77">
        <v>87.07</v>
      </c>
      <c r="J79" s="44"/>
      <c r="K79" s="44"/>
      <c r="L79" s="44"/>
      <c r="M79" s="45">
        <v>68.7</v>
      </c>
    </row>
    <row r="80" spans="1:13" ht="14.25" x14ac:dyDescent="0.2">
      <c r="A80" s="355"/>
      <c r="B80" s="43">
        <v>43928</v>
      </c>
      <c r="C80" s="45">
        <v>98.39</v>
      </c>
      <c r="D80" s="44">
        <v>100</v>
      </c>
      <c r="E80" s="44">
        <v>40.090000000000003</v>
      </c>
      <c r="F80" s="44">
        <v>44.63</v>
      </c>
      <c r="G80" s="44">
        <v>43.8</v>
      </c>
      <c r="H80" s="44">
        <v>71.739999999999995</v>
      </c>
      <c r="I80" s="77">
        <v>86.08</v>
      </c>
      <c r="J80" s="44">
        <v>89.63</v>
      </c>
      <c r="K80" s="44">
        <v>32.909999999999997</v>
      </c>
      <c r="L80" s="44">
        <v>22.55</v>
      </c>
      <c r="M80" s="45">
        <v>69.86</v>
      </c>
    </row>
    <row r="81" spans="1:13" ht="14.25" x14ac:dyDescent="0.2">
      <c r="A81" s="355"/>
      <c r="B81" s="43">
        <v>43929</v>
      </c>
      <c r="C81" s="45">
        <v>98.22</v>
      </c>
      <c r="D81" s="44">
        <v>100</v>
      </c>
      <c r="E81" s="44">
        <v>39.86</v>
      </c>
      <c r="F81" s="44">
        <v>44.39</v>
      </c>
      <c r="G81" s="44">
        <v>43.97</v>
      </c>
      <c r="H81" s="44">
        <v>72.459999999999994</v>
      </c>
      <c r="I81" s="77">
        <v>99.82</v>
      </c>
      <c r="J81" s="44"/>
      <c r="K81" s="44"/>
      <c r="L81" s="44"/>
      <c r="M81" s="45">
        <v>70.14</v>
      </c>
    </row>
    <row r="82" spans="1:13" ht="14.25" x14ac:dyDescent="0.2">
      <c r="A82" s="355"/>
      <c r="B82" s="43">
        <v>43930</v>
      </c>
      <c r="C82" s="45">
        <v>98.14</v>
      </c>
      <c r="D82" s="44">
        <v>100</v>
      </c>
      <c r="E82" s="44">
        <v>39.56</v>
      </c>
      <c r="F82" s="44">
        <v>44.47</v>
      </c>
      <c r="G82" s="44">
        <v>44.15</v>
      </c>
      <c r="H82" s="44">
        <v>73.349999999999994</v>
      </c>
      <c r="I82" s="77">
        <v>98.82</v>
      </c>
      <c r="J82" s="44"/>
      <c r="K82" s="44"/>
      <c r="L82" s="44"/>
      <c r="M82" s="45">
        <v>70.319999999999993</v>
      </c>
    </row>
    <row r="83" spans="1:13" ht="14.25" x14ac:dyDescent="0.2">
      <c r="A83" s="355"/>
      <c r="B83" s="43">
        <v>43931</v>
      </c>
      <c r="C83" s="45">
        <v>97.97</v>
      </c>
      <c r="D83" s="44">
        <v>100</v>
      </c>
      <c r="E83" s="44">
        <v>39.409999999999997</v>
      </c>
      <c r="F83" s="44">
        <v>44.87</v>
      </c>
      <c r="G83" s="44">
        <v>44.15</v>
      </c>
      <c r="H83" s="44">
        <v>73.349999999999994</v>
      </c>
      <c r="I83" s="77">
        <v>95.37</v>
      </c>
      <c r="J83" s="44">
        <v>89.29</v>
      </c>
      <c r="K83" s="44">
        <v>36.65</v>
      </c>
      <c r="L83" s="44">
        <v>23.47</v>
      </c>
      <c r="M83" s="45">
        <v>70.31</v>
      </c>
    </row>
    <row r="84" spans="1:13" ht="14.25" x14ac:dyDescent="0.2">
      <c r="A84" s="355"/>
      <c r="B84" s="43">
        <v>43932</v>
      </c>
      <c r="C84" s="45">
        <v>97.8</v>
      </c>
      <c r="D84" s="44">
        <v>100</v>
      </c>
      <c r="E84" s="44">
        <v>39.11</v>
      </c>
      <c r="F84" s="44">
        <v>44.79</v>
      </c>
      <c r="G84" s="44">
        <v>44.33</v>
      </c>
      <c r="H84" s="44">
        <v>73.709999999999994</v>
      </c>
      <c r="I84" s="77">
        <v>90.51</v>
      </c>
      <c r="J84" s="44"/>
      <c r="K84" s="44"/>
      <c r="L84" s="44"/>
      <c r="M84" s="45">
        <v>70.349999999999994</v>
      </c>
    </row>
    <row r="85" spans="1:13" ht="14.25" x14ac:dyDescent="0.2">
      <c r="A85" s="355"/>
      <c r="B85" s="43">
        <v>43933</v>
      </c>
      <c r="C85" s="45">
        <v>97.63</v>
      </c>
      <c r="D85" s="44">
        <v>100</v>
      </c>
      <c r="E85" s="44">
        <v>38.590000000000003</v>
      </c>
      <c r="F85" s="44">
        <v>44.63</v>
      </c>
      <c r="G85" s="44">
        <v>44.33</v>
      </c>
      <c r="H85" s="44">
        <v>74.069999999999993</v>
      </c>
      <c r="I85" s="77">
        <v>85.97</v>
      </c>
      <c r="J85" s="44"/>
      <c r="K85" s="44"/>
      <c r="L85" s="44"/>
      <c r="M85" s="45">
        <v>70.33</v>
      </c>
    </row>
    <row r="86" spans="1:13" ht="14.25" x14ac:dyDescent="0.2">
      <c r="A86" s="355"/>
      <c r="B86" s="43">
        <v>43934</v>
      </c>
      <c r="C86" s="45">
        <v>97.55</v>
      </c>
      <c r="D86" s="44">
        <v>100</v>
      </c>
      <c r="E86" s="44">
        <v>38.36</v>
      </c>
      <c r="F86" s="44">
        <v>44.55</v>
      </c>
      <c r="G86" s="44">
        <v>44.15</v>
      </c>
      <c r="H86" s="44">
        <v>74.25</v>
      </c>
      <c r="I86" s="77">
        <v>80.86</v>
      </c>
      <c r="J86" s="44">
        <v>88.88</v>
      </c>
      <c r="K86" s="44">
        <v>38.46</v>
      </c>
      <c r="L86" s="44">
        <v>23.94</v>
      </c>
      <c r="M86" s="45">
        <v>70.25</v>
      </c>
    </row>
    <row r="87" spans="1:13" ht="14.25" x14ac:dyDescent="0.2">
      <c r="A87" s="355"/>
      <c r="B87" s="43">
        <v>43935</v>
      </c>
      <c r="C87" s="45">
        <v>97.29</v>
      </c>
      <c r="D87" s="44">
        <v>100</v>
      </c>
      <c r="E87" s="44">
        <v>37.92</v>
      </c>
      <c r="F87" s="44">
        <v>44.39</v>
      </c>
      <c r="G87" s="44">
        <v>44.15</v>
      </c>
      <c r="H87" s="44">
        <v>74.430000000000007</v>
      </c>
      <c r="I87" s="77">
        <v>78.319999999999993</v>
      </c>
      <c r="J87" s="44">
        <v>86.63</v>
      </c>
      <c r="K87" s="44">
        <v>37.97</v>
      </c>
      <c r="L87" s="44">
        <v>23.33</v>
      </c>
      <c r="M87" s="45">
        <v>70.11</v>
      </c>
    </row>
    <row r="88" spans="1:13" ht="14.25" x14ac:dyDescent="0.2">
      <c r="A88" s="355"/>
      <c r="B88" s="43">
        <v>43936</v>
      </c>
      <c r="C88" s="45">
        <v>97.13</v>
      </c>
      <c r="D88" s="44">
        <v>100</v>
      </c>
      <c r="E88" s="44">
        <v>37.33</v>
      </c>
      <c r="F88" s="44">
        <v>44.47</v>
      </c>
      <c r="G88" s="44">
        <v>44.15</v>
      </c>
      <c r="H88" s="44">
        <v>74.61</v>
      </c>
      <c r="I88" s="77">
        <v>75.87</v>
      </c>
      <c r="J88" s="44"/>
      <c r="K88" s="44"/>
      <c r="L88" s="44"/>
      <c r="M88" s="45">
        <v>70.069999999999993</v>
      </c>
    </row>
    <row r="89" spans="1:13" ht="14.25" x14ac:dyDescent="0.2">
      <c r="A89" s="355"/>
      <c r="B89" s="43">
        <v>43937</v>
      </c>
      <c r="C89" s="45">
        <v>97.04</v>
      </c>
      <c r="D89" s="44">
        <v>100</v>
      </c>
      <c r="E89" s="44">
        <v>37.25</v>
      </c>
      <c r="F89" s="44">
        <v>44.63</v>
      </c>
      <c r="G89" s="44">
        <v>44.33</v>
      </c>
      <c r="H89" s="44">
        <v>74.97</v>
      </c>
      <c r="I89" s="77">
        <v>73.98</v>
      </c>
      <c r="J89" s="44">
        <v>88.38</v>
      </c>
      <c r="K89" s="44">
        <v>38.46</v>
      </c>
      <c r="L89" s="44">
        <v>23.7</v>
      </c>
      <c r="M89" s="45">
        <v>70.17</v>
      </c>
    </row>
    <row r="90" spans="1:13" ht="14.25" x14ac:dyDescent="0.2">
      <c r="A90" s="355"/>
      <c r="B90" s="43">
        <v>43938</v>
      </c>
      <c r="C90" s="45">
        <v>96.88</v>
      </c>
      <c r="D90" s="44">
        <v>99.99</v>
      </c>
      <c r="E90" s="44">
        <v>37.18</v>
      </c>
      <c r="F90" s="44">
        <v>44.55</v>
      </c>
      <c r="G90" s="44">
        <v>44.33</v>
      </c>
      <c r="H90" s="44">
        <v>75.150000000000006</v>
      </c>
      <c r="I90" s="77">
        <v>72.44</v>
      </c>
      <c r="J90" s="44">
        <v>87.71</v>
      </c>
      <c r="K90" s="44">
        <v>38.590000000000003</v>
      </c>
      <c r="L90" s="44">
        <v>23.21</v>
      </c>
      <c r="M90" s="45">
        <v>70.099999999999994</v>
      </c>
    </row>
    <row r="91" spans="1:13" ht="14.25" x14ac:dyDescent="0.2">
      <c r="A91" s="355"/>
      <c r="B91" s="43">
        <v>43939</v>
      </c>
      <c r="C91" s="45">
        <v>96.88</v>
      </c>
      <c r="D91" s="44">
        <v>99.99</v>
      </c>
      <c r="E91" s="44">
        <v>36.81</v>
      </c>
      <c r="F91" s="44">
        <v>44.47</v>
      </c>
      <c r="G91" s="44">
        <v>44.15</v>
      </c>
      <c r="H91" s="44">
        <v>75.510000000000005</v>
      </c>
      <c r="I91" s="77">
        <v>70.39</v>
      </c>
      <c r="J91" s="44"/>
      <c r="K91" s="44"/>
      <c r="L91" s="44"/>
      <c r="M91" s="45">
        <v>70.069999999999993</v>
      </c>
    </row>
    <row r="92" spans="1:13" ht="14.25" x14ac:dyDescent="0.2">
      <c r="A92" s="355"/>
      <c r="B92" s="43">
        <v>43940</v>
      </c>
      <c r="C92" s="45">
        <v>96.79</v>
      </c>
      <c r="D92" s="44">
        <v>99.98</v>
      </c>
      <c r="E92" s="44">
        <v>36.090000000000003</v>
      </c>
      <c r="F92" s="44">
        <v>44.63</v>
      </c>
      <c r="G92" s="44">
        <v>44.15</v>
      </c>
      <c r="H92" s="44">
        <v>75.69</v>
      </c>
      <c r="I92" s="77">
        <v>67.3</v>
      </c>
      <c r="J92" s="44">
        <v>87.46</v>
      </c>
      <c r="K92" s="44">
        <v>38.090000000000003</v>
      </c>
      <c r="L92" s="44">
        <v>22.75</v>
      </c>
      <c r="M92" s="45">
        <v>70.03</v>
      </c>
    </row>
    <row r="93" spans="1:13" ht="15.75" customHeight="1" x14ac:dyDescent="0.2">
      <c r="A93" s="355"/>
      <c r="B93" s="43">
        <v>43941</v>
      </c>
      <c r="C93" s="45">
        <v>96.79</v>
      </c>
      <c r="D93" s="44">
        <v>99.97</v>
      </c>
      <c r="E93" s="44">
        <v>35.94</v>
      </c>
      <c r="F93" s="44">
        <v>44.55</v>
      </c>
      <c r="G93" s="44">
        <v>44.15</v>
      </c>
      <c r="H93" s="44">
        <v>75.87</v>
      </c>
      <c r="I93" s="77">
        <v>64.22</v>
      </c>
      <c r="J93" s="44"/>
      <c r="K93" s="44"/>
      <c r="L93" s="44"/>
      <c r="M93" s="45">
        <v>70.010000000000005</v>
      </c>
    </row>
    <row r="94" spans="1:13" ht="15.75" customHeight="1" x14ac:dyDescent="0.2">
      <c r="A94" s="355"/>
      <c r="B94" s="43">
        <v>43942</v>
      </c>
      <c r="C94" s="45">
        <v>96.62</v>
      </c>
      <c r="D94" s="44">
        <v>99.97</v>
      </c>
      <c r="E94" s="44">
        <v>35.44</v>
      </c>
      <c r="F94" s="44">
        <v>44.39</v>
      </c>
      <c r="G94" s="44">
        <v>43.97</v>
      </c>
      <c r="H94" s="44">
        <v>76.05</v>
      </c>
      <c r="I94" s="77">
        <v>60.07</v>
      </c>
      <c r="J94" s="44"/>
      <c r="K94" s="44"/>
      <c r="L94" s="44"/>
      <c r="M94" s="45">
        <v>69.900000000000006</v>
      </c>
    </row>
    <row r="95" spans="1:13" ht="15.75" customHeight="1" x14ac:dyDescent="0.2">
      <c r="A95" s="355"/>
      <c r="B95" s="43">
        <v>43943</v>
      </c>
      <c r="C95" s="45">
        <v>96.54</v>
      </c>
      <c r="D95" s="44">
        <v>99.97</v>
      </c>
      <c r="E95" s="44">
        <v>34.58</v>
      </c>
      <c r="F95" s="44">
        <v>42.66</v>
      </c>
      <c r="G95" s="44">
        <v>43.97</v>
      </c>
      <c r="H95" s="44">
        <v>76.05</v>
      </c>
      <c r="I95" s="77">
        <v>55.91</v>
      </c>
      <c r="J95" s="44"/>
      <c r="K95" s="44"/>
      <c r="L95" s="44"/>
      <c r="M95" s="45">
        <v>69.91</v>
      </c>
    </row>
    <row r="96" spans="1:13" ht="15.75" customHeight="1" x14ac:dyDescent="0.2">
      <c r="A96" s="355"/>
      <c r="B96" s="43">
        <v>43944</v>
      </c>
      <c r="C96" s="45">
        <v>96.54</v>
      </c>
      <c r="D96" s="44">
        <v>99.98</v>
      </c>
      <c r="E96" s="44">
        <v>33.950000000000003</v>
      </c>
      <c r="F96" s="44">
        <v>42.34</v>
      </c>
      <c r="G96" s="44">
        <v>43.8</v>
      </c>
      <c r="H96" s="44">
        <v>76.239999999999995</v>
      </c>
      <c r="I96" s="77">
        <v>53.74</v>
      </c>
      <c r="J96" s="44"/>
      <c r="K96" s="44"/>
      <c r="L96" s="44"/>
      <c r="M96" s="45">
        <v>69.52</v>
      </c>
    </row>
    <row r="97" spans="1:14" ht="15.75" customHeight="1" x14ac:dyDescent="0.2">
      <c r="A97" s="355"/>
      <c r="B97" s="43">
        <v>43945</v>
      </c>
      <c r="C97" s="45">
        <v>96.62</v>
      </c>
      <c r="D97" s="44">
        <v>99.99</v>
      </c>
      <c r="E97" s="44">
        <v>33.6</v>
      </c>
      <c r="F97" s="44">
        <v>41.85</v>
      </c>
      <c r="G97" s="44">
        <v>43.62</v>
      </c>
      <c r="H97" s="44">
        <v>76.239999999999995</v>
      </c>
      <c r="I97" s="77">
        <v>53.02</v>
      </c>
      <c r="J97" s="44">
        <v>85.88</v>
      </c>
      <c r="K97" s="44">
        <v>37.909999999999997</v>
      </c>
      <c r="L97" s="44">
        <v>21.2</v>
      </c>
      <c r="M97" s="45">
        <v>69.38</v>
      </c>
    </row>
    <row r="98" spans="1:14" ht="15.75" customHeight="1" x14ac:dyDescent="0.2">
      <c r="A98" s="355"/>
      <c r="B98" s="43">
        <v>43946</v>
      </c>
      <c r="C98" s="45">
        <v>96.46</v>
      </c>
      <c r="D98" s="44">
        <v>99.99</v>
      </c>
      <c r="E98" s="44">
        <v>32.83</v>
      </c>
      <c r="F98" s="44">
        <v>41.29</v>
      </c>
      <c r="G98" s="44">
        <v>43.62</v>
      </c>
      <c r="H98" s="44">
        <v>76.42</v>
      </c>
      <c r="I98" s="77">
        <v>52.34</v>
      </c>
      <c r="J98" s="44"/>
      <c r="K98" s="44"/>
      <c r="L98" s="44"/>
      <c r="M98" s="45">
        <v>69.22</v>
      </c>
    </row>
    <row r="99" spans="1:14" ht="15.75" customHeight="1" x14ac:dyDescent="0.2">
      <c r="A99" s="355"/>
      <c r="B99" s="43">
        <v>43947</v>
      </c>
      <c r="C99" s="45">
        <v>96.62</v>
      </c>
      <c r="D99" s="44">
        <v>100</v>
      </c>
      <c r="E99" s="44">
        <v>32.07</v>
      </c>
      <c r="F99" s="44">
        <v>40.61</v>
      </c>
      <c r="G99" s="44">
        <v>43.44</v>
      </c>
      <c r="H99" s="44">
        <v>76.42</v>
      </c>
      <c r="I99" s="77">
        <v>50.87</v>
      </c>
      <c r="J99" s="44"/>
      <c r="K99" s="44"/>
      <c r="L99" s="44"/>
      <c r="M99" s="45">
        <v>69.069999999999993</v>
      </c>
    </row>
    <row r="100" spans="1:14" ht="15.75" customHeight="1" x14ac:dyDescent="0.2">
      <c r="A100" s="355"/>
      <c r="B100" s="43">
        <v>43948</v>
      </c>
      <c r="C100" s="45">
        <v>96.62</v>
      </c>
      <c r="D100" s="44">
        <v>100</v>
      </c>
      <c r="E100" s="44">
        <v>31.26</v>
      </c>
      <c r="F100" s="44">
        <v>40.04</v>
      </c>
      <c r="G100" s="44">
        <v>43.62</v>
      </c>
      <c r="H100" s="44">
        <v>76.599999999999994</v>
      </c>
      <c r="I100" s="77">
        <v>49.77</v>
      </c>
      <c r="J100" s="44"/>
      <c r="K100" s="44"/>
      <c r="L100" s="44"/>
      <c r="M100" s="45">
        <v>69.02</v>
      </c>
    </row>
    <row r="101" spans="1:14" ht="15.75" customHeight="1" x14ac:dyDescent="0.2">
      <c r="A101" s="355"/>
      <c r="B101" s="43">
        <v>43949</v>
      </c>
      <c r="C101" s="45">
        <v>96.79</v>
      </c>
      <c r="D101" s="44">
        <v>99.99</v>
      </c>
      <c r="E101" s="44">
        <v>30.85</v>
      </c>
      <c r="F101" s="44">
        <v>39.42</v>
      </c>
      <c r="G101" s="44">
        <v>43.26</v>
      </c>
      <c r="H101" s="44">
        <v>76.78</v>
      </c>
      <c r="I101" s="77">
        <v>48.57</v>
      </c>
      <c r="J101" s="44"/>
      <c r="K101" s="44"/>
      <c r="L101" s="44"/>
      <c r="M101" s="45">
        <v>68.91</v>
      </c>
    </row>
    <row r="102" spans="1:14" ht="15.75" customHeight="1" x14ac:dyDescent="0.2">
      <c r="A102" s="355"/>
      <c r="B102" s="43">
        <v>43950</v>
      </c>
      <c r="C102" s="45">
        <v>97.04</v>
      </c>
      <c r="D102" s="44">
        <v>99.98</v>
      </c>
      <c r="E102" s="44">
        <v>30.45</v>
      </c>
      <c r="F102" s="44">
        <v>38.46</v>
      </c>
      <c r="G102" s="44">
        <v>43.08</v>
      </c>
      <c r="H102" s="44">
        <v>76.78</v>
      </c>
      <c r="I102" s="77">
        <v>48.3</v>
      </c>
      <c r="J102" s="44"/>
      <c r="K102" s="44"/>
      <c r="L102" s="44"/>
      <c r="M102" s="45">
        <v>68.78</v>
      </c>
    </row>
    <row r="103" spans="1:14" ht="15.75" customHeight="1" x14ac:dyDescent="0.2">
      <c r="A103" s="356"/>
      <c r="B103" s="43">
        <v>43951</v>
      </c>
      <c r="C103" s="45">
        <v>97.04</v>
      </c>
      <c r="D103" s="44">
        <v>99.97</v>
      </c>
      <c r="E103" s="44">
        <v>29.72</v>
      </c>
      <c r="F103" s="44">
        <v>37.31</v>
      </c>
      <c r="G103" s="44">
        <v>43.08</v>
      </c>
      <c r="H103" s="44">
        <v>76.959999999999994</v>
      </c>
      <c r="I103" s="77">
        <v>46.83</v>
      </c>
      <c r="J103" s="44">
        <v>84.13</v>
      </c>
      <c r="K103" s="44">
        <v>35.72</v>
      </c>
      <c r="L103" s="44">
        <v>17.440000000000001</v>
      </c>
      <c r="M103" s="45">
        <v>68.56</v>
      </c>
    </row>
    <row r="104" spans="1:14" s="157" customFormat="1" ht="15.75" customHeight="1" x14ac:dyDescent="0.25">
      <c r="A104" s="354">
        <v>2020</v>
      </c>
      <c r="B104" s="239" t="s">
        <v>70</v>
      </c>
      <c r="C104" s="237">
        <f>AVERAGE(C105:C135)</f>
        <v>97.881612903225829</v>
      </c>
      <c r="D104" s="236">
        <f t="shared" ref="D104:M104" si="6">AVERAGE(D105:D135)</f>
        <v>98.926451612903222</v>
      </c>
      <c r="E104" s="236">
        <f t="shared" si="6"/>
        <v>28.483548387096778</v>
      </c>
      <c r="F104" s="236">
        <f t="shared" si="6"/>
        <v>34.719677419354838</v>
      </c>
      <c r="G104" s="236">
        <f t="shared" si="6"/>
        <v>42.185483870967744</v>
      </c>
      <c r="H104" s="236">
        <f t="shared" si="6"/>
        <v>79.430322580645168</v>
      </c>
      <c r="I104" s="238">
        <f t="shared" si="6"/>
        <v>41.607741935483865</v>
      </c>
      <c r="J104" s="236"/>
      <c r="K104" s="236"/>
      <c r="L104" s="236"/>
      <c r="M104" s="237">
        <f t="shared" si="6"/>
        <v>68.285483870967752</v>
      </c>
      <c r="N104" s="156"/>
    </row>
    <row r="105" spans="1:14" ht="15.75" customHeight="1" x14ac:dyDescent="0.2">
      <c r="A105" s="355"/>
      <c r="B105" s="43">
        <v>43952</v>
      </c>
      <c r="C105" s="45">
        <v>97.13</v>
      </c>
      <c r="D105" s="44">
        <v>99.81</v>
      </c>
      <c r="E105" s="44">
        <v>29.32</v>
      </c>
      <c r="F105" s="44">
        <v>37.46</v>
      </c>
      <c r="G105" s="44">
        <v>42.91</v>
      </c>
      <c r="H105" s="44">
        <v>77.14</v>
      </c>
      <c r="I105" s="77">
        <v>46.68</v>
      </c>
      <c r="J105" s="44"/>
      <c r="K105" s="44"/>
      <c r="L105" s="44"/>
      <c r="M105" s="45">
        <v>68.569999999999993</v>
      </c>
      <c r="N105" s="158"/>
    </row>
    <row r="106" spans="1:14" ht="15.75" customHeight="1" x14ac:dyDescent="0.2">
      <c r="A106" s="355"/>
      <c r="B106" s="43">
        <v>43953</v>
      </c>
      <c r="C106" s="45">
        <v>97.21</v>
      </c>
      <c r="D106" s="44">
        <v>99.76</v>
      </c>
      <c r="E106" s="44">
        <v>28.8</v>
      </c>
      <c r="F106" s="44">
        <v>36.82</v>
      </c>
      <c r="G106" s="44">
        <v>42.73</v>
      </c>
      <c r="H106" s="44">
        <v>77.319999999999993</v>
      </c>
      <c r="I106" s="77">
        <v>44.96</v>
      </c>
      <c r="J106" s="44"/>
      <c r="K106" s="44"/>
      <c r="L106" s="44"/>
      <c r="M106" s="45">
        <v>68.459999999999994</v>
      </c>
      <c r="N106" s="158"/>
    </row>
    <row r="107" spans="1:14" ht="15.75" customHeight="1" x14ac:dyDescent="0.2">
      <c r="A107" s="355"/>
      <c r="B107" s="43">
        <v>43954</v>
      </c>
      <c r="C107" s="45">
        <v>97.38</v>
      </c>
      <c r="D107" s="44">
        <v>99.6</v>
      </c>
      <c r="E107" s="44">
        <v>28.41</v>
      </c>
      <c r="F107" s="44">
        <v>36.42</v>
      </c>
      <c r="G107" s="44">
        <v>42.91</v>
      </c>
      <c r="H107" s="44">
        <v>77.97</v>
      </c>
      <c r="I107" s="77">
        <v>45.73</v>
      </c>
      <c r="J107" s="44"/>
      <c r="K107" s="44"/>
      <c r="L107" s="44"/>
      <c r="M107" s="45">
        <v>68.540000000000006</v>
      </c>
      <c r="N107" s="158"/>
    </row>
    <row r="108" spans="1:14" ht="15.75" customHeight="1" x14ac:dyDescent="0.2">
      <c r="A108" s="355"/>
      <c r="B108" s="43">
        <v>43955</v>
      </c>
      <c r="C108" s="45">
        <v>97.63</v>
      </c>
      <c r="D108" s="44">
        <v>99.49</v>
      </c>
      <c r="E108" s="44">
        <v>27.95</v>
      </c>
      <c r="F108" s="44">
        <v>35.799999999999997</v>
      </c>
      <c r="G108" s="44">
        <v>43.26</v>
      </c>
      <c r="H108" s="44">
        <v>78.42</v>
      </c>
      <c r="I108" s="77">
        <v>47.35</v>
      </c>
      <c r="J108" s="44"/>
      <c r="K108" s="44"/>
      <c r="L108" s="44"/>
      <c r="M108" s="45">
        <v>68.680000000000007</v>
      </c>
      <c r="N108" s="158"/>
    </row>
    <row r="109" spans="1:14" ht="15.75" customHeight="1" x14ac:dyDescent="0.2">
      <c r="A109" s="355"/>
      <c r="B109" s="43">
        <v>43956</v>
      </c>
      <c r="C109" s="45">
        <v>97.97</v>
      </c>
      <c r="D109" s="44">
        <v>99.54</v>
      </c>
      <c r="E109" s="44">
        <v>28.34</v>
      </c>
      <c r="F109" s="44">
        <v>36.299999999999997</v>
      </c>
      <c r="G109" s="44">
        <v>43.62</v>
      </c>
      <c r="H109" s="44">
        <v>78.97</v>
      </c>
      <c r="I109" s="77">
        <v>50.94</v>
      </c>
      <c r="J109" s="44"/>
      <c r="K109" s="44"/>
      <c r="L109" s="44"/>
      <c r="M109" s="45">
        <v>69.05</v>
      </c>
      <c r="N109" s="158"/>
    </row>
    <row r="110" spans="1:14" ht="15.75" customHeight="1" x14ac:dyDescent="0.2">
      <c r="A110" s="355"/>
      <c r="B110" s="43">
        <v>43957</v>
      </c>
      <c r="C110" s="45">
        <v>98.22</v>
      </c>
      <c r="D110" s="44">
        <v>99.6</v>
      </c>
      <c r="E110" s="44">
        <v>27.95</v>
      </c>
      <c r="F110" s="44">
        <v>35.909999999999997</v>
      </c>
      <c r="G110" s="44">
        <v>43.44</v>
      </c>
      <c r="H110" s="44">
        <v>79.150000000000006</v>
      </c>
      <c r="I110" s="77">
        <v>53.64</v>
      </c>
      <c r="J110" s="44"/>
      <c r="K110" s="44"/>
      <c r="L110" s="44"/>
      <c r="M110" s="45">
        <v>69.08</v>
      </c>
      <c r="N110" s="158"/>
    </row>
    <row r="111" spans="1:14" ht="15.75" customHeight="1" x14ac:dyDescent="0.2">
      <c r="A111" s="355"/>
      <c r="B111" s="43">
        <v>43958</v>
      </c>
      <c r="C111" s="45">
        <v>98.39</v>
      </c>
      <c r="D111" s="44">
        <v>99.6</v>
      </c>
      <c r="E111" s="44">
        <v>28.73</v>
      </c>
      <c r="F111" s="44">
        <v>36.17</v>
      </c>
      <c r="G111" s="44">
        <v>43.62</v>
      </c>
      <c r="H111" s="44">
        <v>79.510000000000005</v>
      </c>
      <c r="I111" s="77">
        <v>56.22</v>
      </c>
      <c r="J111" s="44"/>
      <c r="K111" s="44"/>
      <c r="L111" s="44"/>
      <c r="M111" s="45">
        <v>69.31</v>
      </c>
      <c r="N111" s="158"/>
    </row>
    <row r="112" spans="1:14" ht="15.75" customHeight="1" x14ac:dyDescent="0.2">
      <c r="A112" s="355"/>
      <c r="B112" s="43">
        <v>43959</v>
      </c>
      <c r="C112" s="45">
        <v>98.47</v>
      </c>
      <c r="D112" s="44">
        <v>99.49</v>
      </c>
      <c r="E112" s="44">
        <v>29.32</v>
      </c>
      <c r="F112" s="44">
        <v>36.36</v>
      </c>
      <c r="G112" s="44">
        <v>43.62</v>
      </c>
      <c r="H112" s="44">
        <v>79.88</v>
      </c>
      <c r="I112" s="77">
        <v>58.67</v>
      </c>
      <c r="J112" s="44"/>
      <c r="K112" s="44"/>
      <c r="L112" s="44"/>
      <c r="M112" s="45">
        <v>69.48</v>
      </c>
      <c r="N112" s="158"/>
    </row>
    <row r="113" spans="1:14" ht="15.75" customHeight="1" x14ac:dyDescent="0.2">
      <c r="A113" s="355"/>
      <c r="B113" s="43">
        <v>43960</v>
      </c>
      <c r="C113" s="45">
        <v>98.39</v>
      </c>
      <c r="D113" s="44">
        <v>99.49</v>
      </c>
      <c r="E113" s="44">
        <v>29.25</v>
      </c>
      <c r="F113" s="44">
        <v>36.229999999999997</v>
      </c>
      <c r="G113" s="44">
        <v>43.44</v>
      </c>
      <c r="H113" s="44">
        <v>79.88</v>
      </c>
      <c r="I113" s="77">
        <v>57.85</v>
      </c>
      <c r="J113" s="44">
        <v>82.74</v>
      </c>
      <c r="K113" s="44">
        <v>42.88</v>
      </c>
      <c r="L113" s="44">
        <v>15.05</v>
      </c>
      <c r="M113" s="45">
        <v>69.39</v>
      </c>
      <c r="N113" s="158"/>
    </row>
    <row r="114" spans="1:14" ht="15.75" customHeight="1" x14ac:dyDescent="0.2">
      <c r="A114" s="355"/>
      <c r="B114" s="43">
        <v>43961</v>
      </c>
      <c r="C114" s="45">
        <v>98.22</v>
      </c>
      <c r="D114" s="44">
        <v>99.33</v>
      </c>
      <c r="E114" s="44">
        <v>29.19</v>
      </c>
      <c r="F114" s="44">
        <v>36.11</v>
      </c>
      <c r="G114" s="44">
        <v>43.44</v>
      </c>
      <c r="H114" s="44">
        <v>80.069999999999993</v>
      </c>
      <c r="I114" s="77">
        <v>55.19</v>
      </c>
      <c r="J114" s="44"/>
      <c r="K114" s="44"/>
      <c r="L114" s="44"/>
      <c r="M114" s="45">
        <v>69.3</v>
      </c>
      <c r="N114" s="158"/>
    </row>
    <row r="115" spans="1:14" ht="15.75" customHeight="1" x14ac:dyDescent="0.2">
      <c r="A115" s="355"/>
      <c r="B115" s="43">
        <v>43962</v>
      </c>
      <c r="C115" s="45">
        <v>98.39</v>
      </c>
      <c r="D115" s="44">
        <v>99.28</v>
      </c>
      <c r="E115" s="44">
        <v>29.39</v>
      </c>
      <c r="F115" s="44">
        <v>36.04</v>
      </c>
      <c r="G115" s="44">
        <v>43.26</v>
      </c>
      <c r="H115" s="44">
        <v>80.069999999999993</v>
      </c>
      <c r="I115" s="77">
        <v>52.87</v>
      </c>
      <c r="J115" s="44"/>
      <c r="K115" s="44"/>
      <c r="L115" s="44"/>
      <c r="M115" s="45">
        <v>69.27</v>
      </c>
      <c r="N115" s="158"/>
    </row>
    <row r="116" spans="1:14" ht="15.75" customHeight="1" x14ac:dyDescent="0.2">
      <c r="A116" s="355"/>
      <c r="B116" s="43">
        <v>43963</v>
      </c>
      <c r="C116" s="45">
        <v>98.39</v>
      </c>
      <c r="D116" s="44">
        <v>99.17</v>
      </c>
      <c r="E116" s="44">
        <v>29.25</v>
      </c>
      <c r="F116" s="44">
        <v>35.799999999999997</v>
      </c>
      <c r="G116" s="44">
        <v>43.26</v>
      </c>
      <c r="H116" s="44">
        <v>80.069999999999993</v>
      </c>
      <c r="I116" s="77">
        <v>49.47</v>
      </c>
      <c r="J116" s="44"/>
      <c r="K116" s="44"/>
      <c r="L116" s="44"/>
      <c r="M116" s="45">
        <v>69.150000000000006</v>
      </c>
      <c r="N116" s="158"/>
    </row>
    <row r="117" spans="1:14" ht="15.75" customHeight="1" x14ac:dyDescent="0.2">
      <c r="A117" s="355"/>
      <c r="B117" s="43">
        <v>43964</v>
      </c>
      <c r="C117" s="45">
        <v>98.22</v>
      </c>
      <c r="D117" s="44">
        <v>99.28</v>
      </c>
      <c r="E117" s="44">
        <v>29.19</v>
      </c>
      <c r="F117" s="44">
        <v>35.450000000000003</v>
      </c>
      <c r="G117" s="44">
        <v>43.08</v>
      </c>
      <c r="H117" s="44">
        <v>80.069999999999993</v>
      </c>
      <c r="I117" s="77">
        <v>44.95</v>
      </c>
      <c r="J117" s="44"/>
      <c r="K117" s="44"/>
      <c r="L117" s="44"/>
      <c r="M117" s="45">
        <v>69.040000000000006</v>
      </c>
      <c r="N117" s="158"/>
    </row>
    <row r="118" spans="1:14" ht="15.75" customHeight="1" x14ac:dyDescent="0.2">
      <c r="A118" s="355"/>
      <c r="B118" s="43">
        <v>43965</v>
      </c>
      <c r="C118" s="45">
        <v>98.14</v>
      </c>
      <c r="D118" s="44">
        <v>99.17</v>
      </c>
      <c r="E118" s="44">
        <v>28.93</v>
      </c>
      <c r="F118" s="44">
        <v>35.33</v>
      </c>
      <c r="G118" s="44">
        <v>42.73</v>
      </c>
      <c r="H118" s="44">
        <v>79.88</v>
      </c>
      <c r="I118" s="77">
        <v>44.35</v>
      </c>
      <c r="J118" s="44"/>
      <c r="K118" s="44"/>
      <c r="L118" s="44"/>
      <c r="M118" s="45">
        <v>68.83</v>
      </c>
      <c r="N118" s="158"/>
    </row>
    <row r="119" spans="1:14" ht="15.75" customHeight="1" x14ac:dyDescent="0.2">
      <c r="A119" s="355"/>
      <c r="B119" s="43">
        <v>43966</v>
      </c>
      <c r="C119" s="45">
        <v>98.05</v>
      </c>
      <c r="D119" s="44">
        <v>99.12</v>
      </c>
      <c r="E119" s="44">
        <v>28.86</v>
      </c>
      <c r="F119" s="44">
        <v>35.18</v>
      </c>
      <c r="G119" s="44">
        <v>42.55</v>
      </c>
      <c r="H119" s="44">
        <v>80.069999999999993</v>
      </c>
      <c r="I119" s="77">
        <v>43.86</v>
      </c>
      <c r="J119" s="44"/>
      <c r="K119" s="44"/>
      <c r="L119" s="44"/>
      <c r="M119" s="45">
        <v>68.709999999999994</v>
      </c>
      <c r="N119" s="158"/>
    </row>
    <row r="120" spans="1:14" ht="15.75" customHeight="1" x14ac:dyDescent="0.2">
      <c r="A120" s="355"/>
      <c r="B120" s="43">
        <v>43967</v>
      </c>
      <c r="C120" s="45">
        <v>97.97</v>
      </c>
      <c r="D120" s="44">
        <v>99.12</v>
      </c>
      <c r="E120" s="44">
        <v>28.8</v>
      </c>
      <c r="F120" s="44">
        <v>35.1</v>
      </c>
      <c r="G120" s="44">
        <v>42.55</v>
      </c>
      <c r="H120" s="44">
        <v>80.069999999999993</v>
      </c>
      <c r="I120" s="77">
        <v>46.52</v>
      </c>
      <c r="J120" s="44"/>
      <c r="K120" s="44"/>
      <c r="L120" s="44"/>
      <c r="M120" s="45">
        <v>68.69</v>
      </c>
      <c r="N120" s="158"/>
    </row>
    <row r="121" spans="1:14" ht="15.75" customHeight="1" x14ac:dyDescent="0.2">
      <c r="A121" s="355"/>
      <c r="B121" s="43">
        <v>43968</v>
      </c>
      <c r="C121" s="45">
        <v>98.05</v>
      </c>
      <c r="D121" s="44">
        <v>99.07</v>
      </c>
      <c r="E121" s="44">
        <v>28.73</v>
      </c>
      <c r="F121" s="44">
        <v>34.5</v>
      </c>
      <c r="G121" s="44">
        <v>42.37</v>
      </c>
      <c r="H121" s="44">
        <v>79.88</v>
      </c>
      <c r="I121" s="77">
        <v>41.59</v>
      </c>
      <c r="J121" s="44"/>
      <c r="K121" s="44"/>
      <c r="L121" s="44"/>
      <c r="M121" s="45">
        <v>68.510000000000005</v>
      </c>
      <c r="N121" s="158"/>
    </row>
    <row r="122" spans="1:14" ht="15.75" customHeight="1" x14ac:dyDescent="0.2">
      <c r="A122" s="355"/>
      <c r="B122" s="43">
        <v>43969</v>
      </c>
      <c r="C122" s="45">
        <v>97.88</v>
      </c>
      <c r="D122" s="44">
        <v>98.96</v>
      </c>
      <c r="E122" s="44">
        <v>28.47</v>
      </c>
      <c r="F122" s="44">
        <v>33.93</v>
      </c>
      <c r="G122" s="44">
        <v>42.2</v>
      </c>
      <c r="H122" s="44">
        <v>79.88</v>
      </c>
      <c r="I122" s="77">
        <v>40.19</v>
      </c>
      <c r="J122" s="44"/>
      <c r="K122" s="44"/>
      <c r="L122" s="44"/>
      <c r="M122" s="45">
        <v>68.290000000000006</v>
      </c>
      <c r="N122" s="158"/>
    </row>
    <row r="123" spans="1:14" ht="15.75" customHeight="1" x14ac:dyDescent="0.2">
      <c r="A123" s="355"/>
      <c r="B123" s="43">
        <v>43970</v>
      </c>
      <c r="C123" s="45">
        <v>97.8</v>
      </c>
      <c r="D123" s="44">
        <v>98.05</v>
      </c>
      <c r="E123" s="44">
        <v>28.41</v>
      </c>
      <c r="F123" s="44">
        <v>33.79</v>
      </c>
      <c r="G123" s="44">
        <v>42.02</v>
      </c>
      <c r="H123" s="44">
        <v>79.7</v>
      </c>
      <c r="I123" s="77">
        <v>39.979999999999997</v>
      </c>
      <c r="J123" s="44"/>
      <c r="K123" s="44"/>
      <c r="L123" s="44"/>
      <c r="M123" s="45">
        <v>68.13</v>
      </c>
      <c r="N123" s="158"/>
    </row>
    <row r="124" spans="1:14" ht="15.75" customHeight="1" x14ac:dyDescent="0.2">
      <c r="A124" s="355"/>
      <c r="B124" s="43">
        <v>43971</v>
      </c>
      <c r="C124" s="45">
        <v>97.55</v>
      </c>
      <c r="D124" s="44">
        <v>98.75</v>
      </c>
      <c r="E124" s="44">
        <v>28.34</v>
      </c>
      <c r="F124" s="44">
        <v>33.72</v>
      </c>
      <c r="G124" s="44">
        <v>41.66</v>
      </c>
      <c r="H124" s="44">
        <v>79.7</v>
      </c>
      <c r="I124" s="77">
        <v>39.79</v>
      </c>
      <c r="J124" s="44"/>
      <c r="K124" s="44"/>
      <c r="L124" s="44"/>
      <c r="M124" s="45">
        <v>67.89</v>
      </c>
      <c r="N124" s="158"/>
    </row>
    <row r="125" spans="1:14" ht="15.75" customHeight="1" x14ac:dyDescent="0.2">
      <c r="A125" s="355"/>
      <c r="B125" s="43">
        <v>43972</v>
      </c>
      <c r="C125" s="45">
        <v>97.55</v>
      </c>
      <c r="D125" s="44">
        <v>98.64</v>
      </c>
      <c r="E125" s="44">
        <v>28.15</v>
      </c>
      <c r="F125" s="44">
        <v>33.520000000000003</v>
      </c>
      <c r="G125" s="44">
        <v>41.49</v>
      </c>
      <c r="H125" s="44">
        <v>79.7</v>
      </c>
      <c r="I125" s="77">
        <v>37.049999999999997</v>
      </c>
      <c r="J125" s="44"/>
      <c r="K125" s="44"/>
      <c r="L125" s="44"/>
      <c r="M125" s="45">
        <v>67.760000000000005</v>
      </c>
      <c r="N125" s="158"/>
    </row>
    <row r="126" spans="1:14" ht="15.75" customHeight="1" x14ac:dyDescent="0.2">
      <c r="A126" s="355"/>
      <c r="B126" s="43">
        <v>43973</v>
      </c>
      <c r="C126" s="45">
        <v>97.46</v>
      </c>
      <c r="D126" s="44">
        <v>98.53</v>
      </c>
      <c r="E126" s="44">
        <v>28.02</v>
      </c>
      <c r="F126" s="44">
        <v>33.39</v>
      </c>
      <c r="G126" s="44">
        <v>41.49</v>
      </c>
      <c r="H126" s="44">
        <v>79.510000000000005</v>
      </c>
      <c r="I126" s="77">
        <v>35.58</v>
      </c>
      <c r="J126" s="44">
        <v>77.73</v>
      </c>
      <c r="K126" s="44">
        <v>40.61</v>
      </c>
      <c r="L126" s="44">
        <v>9.42</v>
      </c>
      <c r="M126" s="45">
        <v>67.64</v>
      </c>
      <c r="N126" s="158"/>
    </row>
    <row r="127" spans="1:14" ht="15.75" customHeight="1" x14ac:dyDescent="0.2">
      <c r="A127" s="355"/>
      <c r="B127" s="43">
        <v>43974</v>
      </c>
      <c r="C127" s="45">
        <v>97.63</v>
      </c>
      <c r="D127" s="44">
        <v>98.48</v>
      </c>
      <c r="E127" s="44">
        <v>28.02</v>
      </c>
      <c r="F127" s="44">
        <v>33.33</v>
      </c>
      <c r="G127" s="44">
        <v>41.31</v>
      </c>
      <c r="H127" s="44">
        <v>79.7</v>
      </c>
      <c r="I127" s="77">
        <v>33.96</v>
      </c>
      <c r="J127" s="44"/>
      <c r="K127" s="44"/>
      <c r="L127" s="44"/>
      <c r="M127" s="45">
        <v>67.650000000000006</v>
      </c>
      <c r="N127" s="158"/>
    </row>
    <row r="128" spans="1:14" ht="15.75" customHeight="1" x14ac:dyDescent="0.2">
      <c r="A128" s="355"/>
      <c r="B128" s="43">
        <v>43975</v>
      </c>
      <c r="C128" s="45">
        <v>97.72</v>
      </c>
      <c r="D128" s="44">
        <v>98.43</v>
      </c>
      <c r="E128" s="44">
        <v>27.95</v>
      </c>
      <c r="F128" s="44">
        <v>33.19</v>
      </c>
      <c r="G128" s="44">
        <v>41.13</v>
      </c>
      <c r="H128" s="44">
        <v>79.7</v>
      </c>
      <c r="I128" s="77">
        <v>31.86</v>
      </c>
      <c r="J128" s="44"/>
      <c r="K128" s="44"/>
      <c r="L128" s="44"/>
      <c r="M128" s="45">
        <v>67.58</v>
      </c>
      <c r="N128" s="158"/>
    </row>
    <row r="129" spans="1:14" ht="15.75" customHeight="1" x14ac:dyDescent="0.2">
      <c r="A129" s="355"/>
      <c r="B129" s="43">
        <v>43976</v>
      </c>
      <c r="C129" s="45">
        <v>97.8</v>
      </c>
      <c r="D129" s="44">
        <v>98.27</v>
      </c>
      <c r="E129" s="44">
        <v>27.95</v>
      </c>
      <c r="F129" s="44">
        <v>33.07</v>
      </c>
      <c r="G129" s="44">
        <v>40.950000000000003</v>
      </c>
      <c r="H129" s="44">
        <v>79.510000000000005</v>
      </c>
      <c r="I129" s="77">
        <v>29.03</v>
      </c>
      <c r="J129" s="44"/>
      <c r="K129" s="44"/>
      <c r="L129" s="44"/>
      <c r="M129" s="45">
        <v>67.42</v>
      </c>
      <c r="N129" s="158"/>
    </row>
    <row r="130" spans="1:14" ht="15.75" customHeight="1" x14ac:dyDescent="0.2">
      <c r="A130" s="355"/>
      <c r="B130" s="43">
        <v>43977</v>
      </c>
      <c r="C130" s="45">
        <v>97.88</v>
      </c>
      <c r="D130" s="44">
        <v>98.11</v>
      </c>
      <c r="E130" s="44">
        <v>27.89</v>
      </c>
      <c r="F130" s="44">
        <v>33.01</v>
      </c>
      <c r="G130" s="44">
        <v>40.78</v>
      </c>
      <c r="H130" s="44">
        <v>79.510000000000005</v>
      </c>
      <c r="I130" s="77">
        <v>26.53</v>
      </c>
      <c r="J130" s="44"/>
      <c r="K130" s="44"/>
      <c r="L130" s="44"/>
      <c r="M130" s="45">
        <v>67.319999999999993</v>
      </c>
      <c r="N130" s="158"/>
    </row>
    <row r="131" spans="1:14" ht="15.75" customHeight="1" x14ac:dyDescent="0.2">
      <c r="A131" s="355"/>
      <c r="B131" s="43">
        <v>43978</v>
      </c>
      <c r="C131" s="45">
        <v>97.8</v>
      </c>
      <c r="D131" s="44">
        <v>98</v>
      </c>
      <c r="E131" s="44">
        <v>27.76</v>
      </c>
      <c r="F131" s="44">
        <v>33.01</v>
      </c>
      <c r="G131" s="44">
        <v>40.6</v>
      </c>
      <c r="H131" s="44">
        <v>79.33</v>
      </c>
      <c r="I131" s="77">
        <v>25.41</v>
      </c>
      <c r="J131" s="44"/>
      <c r="K131" s="44"/>
      <c r="L131" s="44"/>
      <c r="M131" s="45">
        <v>67.14</v>
      </c>
      <c r="N131" s="158"/>
    </row>
    <row r="132" spans="1:14" ht="15.75" customHeight="1" x14ac:dyDescent="0.2">
      <c r="A132" s="355"/>
      <c r="B132" s="43">
        <v>43979</v>
      </c>
      <c r="C132" s="45">
        <v>97.72</v>
      </c>
      <c r="D132" s="44">
        <v>98.05</v>
      </c>
      <c r="E132" s="44">
        <v>27.7</v>
      </c>
      <c r="F132" s="44">
        <v>33.01</v>
      </c>
      <c r="G132" s="44">
        <v>40.6</v>
      </c>
      <c r="H132" s="44">
        <v>79.33</v>
      </c>
      <c r="I132" s="77">
        <v>26.02</v>
      </c>
      <c r="J132" s="44"/>
      <c r="K132" s="44"/>
      <c r="L132" s="44"/>
      <c r="M132" s="45">
        <v>67.09</v>
      </c>
      <c r="N132" s="158"/>
    </row>
    <row r="133" spans="1:14" ht="15.75" customHeight="1" x14ac:dyDescent="0.2">
      <c r="A133" s="355"/>
      <c r="B133" s="43">
        <v>43980</v>
      </c>
      <c r="C133" s="45">
        <v>97.8</v>
      </c>
      <c r="D133" s="44">
        <v>98.16</v>
      </c>
      <c r="E133" s="44">
        <v>27.82</v>
      </c>
      <c r="F133" s="44">
        <v>32.89</v>
      </c>
      <c r="G133" s="44">
        <v>40.42</v>
      </c>
      <c r="H133" s="44">
        <v>79.33</v>
      </c>
      <c r="I133" s="77">
        <v>27.09</v>
      </c>
      <c r="J133" s="44"/>
      <c r="K133" s="44"/>
      <c r="L133" s="44"/>
      <c r="M133" s="45">
        <v>67.02</v>
      </c>
      <c r="N133" s="158"/>
    </row>
    <row r="134" spans="1:14" ht="15.75" customHeight="1" x14ac:dyDescent="0.2">
      <c r="A134" s="355"/>
      <c r="B134" s="43">
        <v>43981</v>
      </c>
      <c r="C134" s="45">
        <v>97.8</v>
      </c>
      <c r="D134" s="44">
        <v>98.16</v>
      </c>
      <c r="E134" s="44">
        <v>27.95</v>
      </c>
      <c r="F134" s="44">
        <v>32.770000000000003</v>
      </c>
      <c r="G134" s="44">
        <v>40.24</v>
      </c>
      <c r="H134" s="44">
        <v>79.510000000000005</v>
      </c>
      <c r="I134" s="77">
        <v>27.92</v>
      </c>
      <c r="J134" s="44"/>
      <c r="K134" s="44"/>
      <c r="L134" s="44"/>
      <c r="M134" s="45">
        <v>66.98</v>
      </c>
      <c r="N134" s="158"/>
    </row>
    <row r="135" spans="1:14" ht="15.75" customHeight="1" x14ac:dyDescent="0.2">
      <c r="A135" s="356"/>
      <c r="B135" s="43">
        <v>43982</v>
      </c>
      <c r="C135" s="45">
        <v>97.72</v>
      </c>
      <c r="D135" s="44">
        <v>98.21</v>
      </c>
      <c r="E135" s="44">
        <v>28.15</v>
      </c>
      <c r="F135" s="44">
        <v>32.700000000000003</v>
      </c>
      <c r="G135" s="44">
        <v>40.07</v>
      </c>
      <c r="H135" s="44">
        <v>79.510000000000005</v>
      </c>
      <c r="I135" s="77">
        <v>28.59</v>
      </c>
      <c r="J135" s="44"/>
      <c r="K135" s="44"/>
      <c r="L135" s="44"/>
      <c r="M135" s="45">
        <v>66.88</v>
      </c>
      <c r="N135" s="158"/>
    </row>
    <row r="136" spans="1:14" s="157" customFormat="1" ht="15.75" customHeight="1" x14ac:dyDescent="0.25">
      <c r="A136" s="354">
        <v>2020</v>
      </c>
      <c r="B136" s="239" t="s">
        <v>71</v>
      </c>
      <c r="C136" s="237">
        <f>AVERAGE(C137:C166)</f>
        <v>96.515333333333345</v>
      </c>
      <c r="D136" s="236">
        <f t="shared" ref="D136:M136" si="7">AVERAGE(D137:D166)</f>
        <v>96.667333333333332</v>
      </c>
      <c r="E136" s="236">
        <f t="shared" si="7"/>
        <v>27.100333333333328</v>
      </c>
      <c r="F136" s="236">
        <f t="shared" si="7"/>
        <v>30.513333333333335</v>
      </c>
      <c r="G136" s="236">
        <f t="shared" si="7"/>
        <v>39.115000000000002</v>
      </c>
      <c r="H136" s="236">
        <f t="shared" si="7"/>
        <v>78.801333333333318</v>
      </c>
      <c r="I136" s="238">
        <f t="shared" si="7"/>
        <v>29.890666666666668</v>
      </c>
      <c r="J136" s="236"/>
      <c r="K136" s="236"/>
      <c r="L136" s="236"/>
      <c r="M136" s="237">
        <f t="shared" si="7"/>
        <v>65.405333333333346</v>
      </c>
      <c r="N136" s="156"/>
    </row>
    <row r="137" spans="1:14" ht="15.75" customHeight="1" x14ac:dyDescent="0.2">
      <c r="A137" s="355"/>
      <c r="B137" s="43">
        <v>43983</v>
      </c>
      <c r="C137" s="45">
        <v>97.55</v>
      </c>
      <c r="D137" s="44">
        <v>98.11</v>
      </c>
      <c r="E137" s="44">
        <v>28.08</v>
      </c>
      <c r="F137" s="44">
        <v>32.53</v>
      </c>
      <c r="G137" s="44">
        <v>40.07</v>
      </c>
      <c r="H137" s="44">
        <v>79.33</v>
      </c>
      <c r="I137" s="77">
        <v>28.86</v>
      </c>
      <c r="J137" s="44">
        <v>75.42</v>
      </c>
      <c r="K137" s="44">
        <v>33.28</v>
      </c>
      <c r="L137" s="44">
        <v>4.7699999999999996</v>
      </c>
      <c r="M137" s="45">
        <v>66.709999999999994</v>
      </c>
      <c r="N137" s="158"/>
    </row>
    <row r="138" spans="1:14" ht="15.75" customHeight="1" x14ac:dyDescent="0.2">
      <c r="A138" s="355"/>
      <c r="B138" s="43">
        <v>43984</v>
      </c>
      <c r="C138" s="45">
        <v>97.38</v>
      </c>
      <c r="D138" s="44">
        <v>98.16</v>
      </c>
      <c r="E138" s="44">
        <v>28.02</v>
      </c>
      <c r="F138" s="44">
        <v>32.36</v>
      </c>
      <c r="G138" s="44">
        <v>39.89</v>
      </c>
      <c r="H138" s="44">
        <v>79.510000000000005</v>
      </c>
      <c r="I138" s="77">
        <v>30.08</v>
      </c>
      <c r="J138" s="44">
        <v>75.290000000000006</v>
      </c>
      <c r="K138" s="44">
        <v>32.5</v>
      </c>
      <c r="L138" s="44">
        <v>4.18</v>
      </c>
      <c r="M138" s="45">
        <v>66.61</v>
      </c>
      <c r="N138" s="158"/>
    </row>
    <row r="139" spans="1:14" ht="15.75" customHeight="1" x14ac:dyDescent="0.2">
      <c r="A139" s="355"/>
      <c r="B139" s="43">
        <v>43985</v>
      </c>
      <c r="C139" s="45">
        <v>97.21</v>
      </c>
      <c r="D139" s="44">
        <v>98.27</v>
      </c>
      <c r="E139" s="44">
        <v>28.28</v>
      </c>
      <c r="F139" s="44">
        <v>32.409999999999997</v>
      </c>
      <c r="G139" s="44">
        <v>39.89</v>
      </c>
      <c r="H139" s="44">
        <v>79.7</v>
      </c>
      <c r="I139" s="77">
        <v>30.49</v>
      </c>
      <c r="J139" s="44"/>
      <c r="K139" s="44"/>
      <c r="L139" s="44"/>
      <c r="M139" s="45">
        <v>66.59</v>
      </c>
      <c r="N139" s="158"/>
    </row>
    <row r="140" spans="1:14" ht="15.75" customHeight="1" x14ac:dyDescent="0.2">
      <c r="A140" s="355"/>
      <c r="B140" s="43">
        <v>43986</v>
      </c>
      <c r="C140" s="45">
        <v>97.29</v>
      </c>
      <c r="D140" s="44">
        <v>98.43</v>
      </c>
      <c r="E140" s="44">
        <v>28.41</v>
      </c>
      <c r="F140" s="44">
        <v>32.299999999999997</v>
      </c>
      <c r="G140" s="44">
        <v>40.07</v>
      </c>
      <c r="H140" s="44">
        <v>79.7</v>
      </c>
      <c r="I140" s="77">
        <v>34.630000000000003</v>
      </c>
      <c r="J140" s="44"/>
      <c r="K140" s="44"/>
      <c r="L140" s="44"/>
      <c r="M140" s="45">
        <v>66.680000000000007</v>
      </c>
      <c r="N140" s="158"/>
    </row>
    <row r="141" spans="1:14" ht="15.75" customHeight="1" x14ac:dyDescent="0.2">
      <c r="A141" s="355"/>
      <c r="B141" s="43">
        <v>43987</v>
      </c>
      <c r="C141" s="45">
        <v>97.21</v>
      </c>
      <c r="D141" s="44">
        <v>98.32</v>
      </c>
      <c r="E141" s="44">
        <v>28.28</v>
      </c>
      <c r="F141" s="44">
        <v>32.130000000000003</v>
      </c>
      <c r="G141" s="44">
        <v>39.71</v>
      </c>
      <c r="H141" s="44">
        <v>79.510000000000005</v>
      </c>
      <c r="I141" s="77">
        <v>27.25</v>
      </c>
      <c r="J141" s="44"/>
      <c r="K141" s="44"/>
      <c r="L141" s="44"/>
      <c r="M141" s="45">
        <v>66.459999999999994</v>
      </c>
      <c r="N141" s="158"/>
    </row>
    <row r="142" spans="1:14" ht="15.75" customHeight="1" x14ac:dyDescent="0.2">
      <c r="A142" s="355"/>
      <c r="B142" s="43">
        <v>43988</v>
      </c>
      <c r="C142" s="45">
        <v>97.04</v>
      </c>
      <c r="D142" s="44">
        <v>98.16</v>
      </c>
      <c r="E142" s="44">
        <v>28.08</v>
      </c>
      <c r="F142" s="44">
        <v>32.020000000000003</v>
      </c>
      <c r="G142" s="44">
        <v>39.71</v>
      </c>
      <c r="H142" s="44">
        <v>79.33</v>
      </c>
      <c r="I142" s="77">
        <v>32.31</v>
      </c>
      <c r="J142" s="44"/>
      <c r="K142" s="44"/>
      <c r="L142" s="44"/>
      <c r="M142" s="45">
        <v>66.33</v>
      </c>
      <c r="N142" s="158"/>
    </row>
    <row r="143" spans="1:14" ht="15.75" customHeight="1" x14ac:dyDescent="0.2">
      <c r="A143" s="355"/>
      <c r="B143" s="43">
        <v>43989</v>
      </c>
      <c r="C143" s="45">
        <v>96.96</v>
      </c>
      <c r="D143" s="44">
        <v>97.95</v>
      </c>
      <c r="E143" s="44">
        <v>27.95</v>
      </c>
      <c r="F143" s="44">
        <v>31.73</v>
      </c>
      <c r="G143" s="44">
        <v>39.53</v>
      </c>
      <c r="H143" s="44">
        <v>79.33</v>
      </c>
      <c r="I143" s="77">
        <v>23.43</v>
      </c>
      <c r="J143" s="44"/>
      <c r="K143" s="44"/>
      <c r="L143" s="44"/>
      <c r="M143" s="45">
        <v>66.099999999999994</v>
      </c>
      <c r="N143" s="159"/>
    </row>
    <row r="144" spans="1:14" ht="15.75" customHeight="1" x14ac:dyDescent="0.2">
      <c r="A144" s="355"/>
      <c r="B144" s="43">
        <v>43990</v>
      </c>
      <c r="C144" s="45">
        <v>96.79</v>
      </c>
      <c r="D144" s="44">
        <v>97.63</v>
      </c>
      <c r="E144" s="44">
        <v>27.7</v>
      </c>
      <c r="F144" s="44">
        <v>31.66</v>
      </c>
      <c r="G144" s="44">
        <v>39.53</v>
      </c>
      <c r="H144" s="44">
        <v>79.150000000000006</v>
      </c>
      <c r="I144" s="77">
        <v>32.03</v>
      </c>
      <c r="J144" s="44"/>
      <c r="K144" s="44"/>
      <c r="L144" s="44"/>
      <c r="M144" s="45">
        <v>65.989999999999995</v>
      </c>
      <c r="N144" s="158"/>
    </row>
    <row r="145" spans="1:14" ht="15.75" customHeight="1" x14ac:dyDescent="0.2">
      <c r="A145" s="355"/>
      <c r="B145" s="43">
        <v>43991</v>
      </c>
      <c r="C145" s="45">
        <v>96.71</v>
      </c>
      <c r="D145" s="44">
        <v>97.47</v>
      </c>
      <c r="E145" s="44">
        <v>27.5</v>
      </c>
      <c r="F145" s="44">
        <v>31.44</v>
      </c>
      <c r="G145" s="44">
        <v>39.35</v>
      </c>
      <c r="H145" s="44">
        <v>79.150000000000006</v>
      </c>
      <c r="I145" s="77">
        <v>31.83</v>
      </c>
      <c r="J145" s="44"/>
      <c r="K145" s="44"/>
      <c r="L145" s="44"/>
      <c r="M145" s="45">
        <v>65.849999999999994</v>
      </c>
      <c r="N145" s="158"/>
    </row>
    <row r="146" spans="1:14" ht="15.75" customHeight="1" x14ac:dyDescent="0.2">
      <c r="A146" s="355"/>
      <c r="B146" s="43">
        <v>43992</v>
      </c>
      <c r="C146" s="45">
        <v>96.46</v>
      </c>
      <c r="D146" s="44">
        <v>97.26</v>
      </c>
      <c r="E146" s="44">
        <v>27.25</v>
      </c>
      <c r="F146" s="44">
        <v>31.08</v>
      </c>
      <c r="G146" s="44">
        <v>39.020000000000003</v>
      </c>
      <c r="H146" s="44">
        <v>78.97</v>
      </c>
      <c r="I146" s="77">
        <v>29.95</v>
      </c>
      <c r="J146" s="44"/>
      <c r="K146" s="44"/>
      <c r="L146" s="44"/>
      <c r="M146" s="45">
        <v>65.58</v>
      </c>
      <c r="N146" s="158"/>
    </row>
    <row r="147" spans="1:14" ht="15.75" customHeight="1" x14ac:dyDescent="0.2">
      <c r="A147" s="355"/>
      <c r="B147" s="43">
        <v>43993</v>
      </c>
      <c r="C147" s="45">
        <v>96.37</v>
      </c>
      <c r="D147" s="44">
        <v>97.04</v>
      </c>
      <c r="E147" s="44">
        <v>27.06</v>
      </c>
      <c r="F147" s="44">
        <v>30.88</v>
      </c>
      <c r="G147" s="44">
        <v>38.85</v>
      </c>
      <c r="H147" s="44">
        <v>78.78</v>
      </c>
      <c r="I147" s="77">
        <v>29.23</v>
      </c>
      <c r="J147" s="44"/>
      <c r="K147" s="44"/>
      <c r="L147" s="44"/>
      <c r="M147" s="45">
        <v>65.39</v>
      </c>
      <c r="N147" s="158"/>
    </row>
    <row r="148" spans="1:14" ht="15.75" customHeight="1" x14ac:dyDescent="0.2">
      <c r="A148" s="355"/>
      <c r="B148" s="43">
        <v>43994</v>
      </c>
      <c r="C148" s="45">
        <v>96.21</v>
      </c>
      <c r="D148" s="44">
        <v>96.83</v>
      </c>
      <c r="E148" s="44">
        <v>26.87</v>
      </c>
      <c r="F148" s="44">
        <v>30.67</v>
      </c>
      <c r="G148" s="44">
        <v>38.51</v>
      </c>
      <c r="H148" s="44">
        <v>78.599999999999994</v>
      </c>
      <c r="I148" s="77">
        <v>29.17</v>
      </c>
      <c r="J148" s="44">
        <v>72.040000000000006</v>
      </c>
      <c r="K148" s="44">
        <v>24.17</v>
      </c>
      <c r="L148" s="44">
        <v>2.13</v>
      </c>
      <c r="M148" s="45">
        <v>65.16</v>
      </c>
      <c r="N148" s="158"/>
    </row>
    <row r="149" spans="1:14" ht="15.75" customHeight="1" x14ac:dyDescent="0.2">
      <c r="A149" s="355"/>
      <c r="B149" s="43">
        <v>43995</v>
      </c>
      <c r="C149" s="45">
        <v>95.87</v>
      </c>
      <c r="D149" s="44">
        <v>96.72</v>
      </c>
      <c r="E149" s="44">
        <v>26.43</v>
      </c>
      <c r="F149" s="44">
        <v>30.48</v>
      </c>
      <c r="G149" s="44">
        <v>38.18</v>
      </c>
      <c r="H149" s="44">
        <v>78.78</v>
      </c>
      <c r="I149" s="77">
        <v>28.78</v>
      </c>
      <c r="J149" s="44"/>
      <c r="K149" s="44"/>
      <c r="L149" s="44"/>
      <c r="M149" s="45">
        <v>64.959999999999994</v>
      </c>
      <c r="N149" s="158"/>
    </row>
    <row r="150" spans="1:14" ht="15.75" customHeight="1" x14ac:dyDescent="0.2">
      <c r="A150" s="355"/>
      <c r="B150" s="43">
        <v>43996</v>
      </c>
      <c r="C150" s="45">
        <v>95.62</v>
      </c>
      <c r="D150" s="44">
        <v>96.62</v>
      </c>
      <c r="E150" s="44">
        <v>26.3</v>
      </c>
      <c r="F150" s="44">
        <v>30.22</v>
      </c>
      <c r="G150" s="44">
        <v>37.840000000000003</v>
      </c>
      <c r="H150" s="44">
        <v>78.599999999999994</v>
      </c>
      <c r="I150" s="77">
        <v>30.14</v>
      </c>
      <c r="J150" s="44"/>
      <c r="K150" s="44"/>
      <c r="L150" s="44"/>
      <c r="M150" s="45">
        <v>64.73</v>
      </c>
      <c r="N150" s="158"/>
    </row>
    <row r="151" spans="1:14" ht="15.75" customHeight="1" x14ac:dyDescent="0.2">
      <c r="A151" s="355"/>
      <c r="B151" s="43">
        <v>43997</v>
      </c>
      <c r="C151" s="45">
        <v>95.45</v>
      </c>
      <c r="D151" s="44">
        <v>96.57</v>
      </c>
      <c r="E151" s="44">
        <v>26.49</v>
      </c>
      <c r="F151" s="44">
        <v>30.22</v>
      </c>
      <c r="G151" s="44">
        <v>37.67</v>
      </c>
      <c r="H151" s="44">
        <v>78.599999999999994</v>
      </c>
      <c r="I151" s="77">
        <v>39.07</v>
      </c>
      <c r="J151" s="44">
        <v>70.67</v>
      </c>
      <c r="K151" s="44">
        <v>22.65</v>
      </c>
      <c r="L151" s="44">
        <v>2.1</v>
      </c>
      <c r="M151" s="45">
        <v>64.739999999999995</v>
      </c>
      <c r="N151" s="158"/>
    </row>
    <row r="152" spans="1:14" ht="15.75" customHeight="1" x14ac:dyDescent="0.2">
      <c r="A152" s="355"/>
      <c r="B152" s="43">
        <v>43998</v>
      </c>
      <c r="C152" s="45">
        <v>95.45</v>
      </c>
      <c r="D152" s="44">
        <v>96.3</v>
      </c>
      <c r="E152" s="44">
        <v>26.3</v>
      </c>
      <c r="F152" s="44">
        <v>29.97</v>
      </c>
      <c r="G152" s="44">
        <v>37.5</v>
      </c>
      <c r="H152" s="44">
        <v>78.78</v>
      </c>
      <c r="I152" s="77">
        <v>40.299999999999997</v>
      </c>
      <c r="J152" s="44"/>
      <c r="K152" s="44"/>
      <c r="L152" s="44"/>
      <c r="M152" s="45">
        <v>64.72</v>
      </c>
      <c r="N152" s="158"/>
    </row>
    <row r="153" spans="1:14" ht="15.75" customHeight="1" x14ac:dyDescent="0.2">
      <c r="A153" s="355"/>
      <c r="B153" s="43">
        <v>43999</v>
      </c>
      <c r="C153" s="45">
        <v>95.45</v>
      </c>
      <c r="D153" s="44">
        <v>95.98</v>
      </c>
      <c r="E153" s="44">
        <v>26.24</v>
      </c>
      <c r="F153" s="44">
        <v>29.67</v>
      </c>
      <c r="G153" s="44">
        <v>37.340000000000003</v>
      </c>
      <c r="H153" s="44">
        <v>78.78</v>
      </c>
      <c r="I153" s="77">
        <v>38.78</v>
      </c>
      <c r="J153" s="44"/>
      <c r="K153" s="44"/>
      <c r="L153" s="44"/>
      <c r="M153" s="45">
        <v>64.62</v>
      </c>
      <c r="N153" s="158"/>
    </row>
    <row r="154" spans="1:14" ht="15.75" customHeight="1" x14ac:dyDescent="0.2">
      <c r="A154" s="355"/>
      <c r="B154" s="43">
        <v>44000</v>
      </c>
      <c r="C154" s="45">
        <v>95.45</v>
      </c>
      <c r="D154" s="44">
        <v>95.66</v>
      </c>
      <c r="E154" s="44">
        <v>26.05</v>
      </c>
      <c r="F154" s="44">
        <v>29.56</v>
      </c>
      <c r="G154" s="44">
        <v>37.17</v>
      </c>
      <c r="H154" s="44">
        <v>78.78</v>
      </c>
      <c r="I154" s="77">
        <v>35.35</v>
      </c>
      <c r="J154" s="44"/>
      <c r="K154" s="44"/>
      <c r="L154" s="44"/>
      <c r="M154" s="45">
        <v>64.52</v>
      </c>
      <c r="N154" s="158"/>
    </row>
    <row r="155" spans="1:14" ht="15.75" customHeight="1" x14ac:dyDescent="0.2">
      <c r="A155" s="355"/>
      <c r="B155" s="43">
        <v>44001</v>
      </c>
      <c r="C155" s="45">
        <v>95.7</v>
      </c>
      <c r="D155" s="44">
        <v>95.87</v>
      </c>
      <c r="E155" s="44">
        <v>26.43</v>
      </c>
      <c r="F155" s="44">
        <v>26.62</v>
      </c>
      <c r="G155" s="44">
        <v>37.67</v>
      </c>
      <c r="H155" s="44">
        <v>78.97</v>
      </c>
      <c r="I155" s="77">
        <v>34.28</v>
      </c>
      <c r="J155" s="44"/>
      <c r="K155" s="44"/>
      <c r="L155" s="44"/>
      <c r="M155" s="45">
        <v>64.78</v>
      </c>
      <c r="N155" s="158"/>
    </row>
    <row r="156" spans="1:14" ht="15.75" customHeight="1" x14ac:dyDescent="0.2">
      <c r="A156" s="355"/>
      <c r="B156" s="43">
        <v>44002</v>
      </c>
      <c r="C156" s="45">
        <v>96.12</v>
      </c>
      <c r="D156" s="44">
        <v>95.98</v>
      </c>
      <c r="E156" s="44">
        <v>26.93</v>
      </c>
      <c r="F156" s="44">
        <v>29.73</v>
      </c>
      <c r="G156" s="44">
        <v>38.01</v>
      </c>
      <c r="H156" s="44">
        <v>78.97</v>
      </c>
      <c r="I156" s="77">
        <v>32.340000000000003</v>
      </c>
      <c r="J156" s="44"/>
      <c r="K156" s="44"/>
      <c r="L156" s="44"/>
      <c r="M156" s="45">
        <v>64.97</v>
      </c>
      <c r="N156" s="158"/>
    </row>
    <row r="157" spans="1:14" ht="15.75" customHeight="1" x14ac:dyDescent="0.2">
      <c r="A157" s="355"/>
      <c r="B157" s="43">
        <v>44003</v>
      </c>
      <c r="C157" s="45">
        <v>96.29</v>
      </c>
      <c r="D157" s="44">
        <v>96.03</v>
      </c>
      <c r="E157" s="44">
        <v>26.87</v>
      </c>
      <c r="F157" s="44">
        <v>29.62</v>
      </c>
      <c r="G157" s="44">
        <v>37.840000000000003</v>
      </c>
      <c r="H157" s="44">
        <v>78.78</v>
      </c>
      <c r="I157" s="77">
        <v>29.82</v>
      </c>
      <c r="J157" s="44"/>
      <c r="K157" s="44"/>
      <c r="L157" s="44"/>
      <c r="M157" s="45">
        <v>64.900000000000006</v>
      </c>
      <c r="N157" s="159"/>
    </row>
    <row r="158" spans="1:14" ht="15.75" customHeight="1" x14ac:dyDescent="0.2">
      <c r="A158" s="355"/>
      <c r="B158" s="43">
        <v>44004</v>
      </c>
      <c r="C158" s="45">
        <v>96.29</v>
      </c>
      <c r="D158" s="44">
        <v>95.98</v>
      </c>
      <c r="E158" s="44">
        <v>26.74</v>
      </c>
      <c r="F158" s="44">
        <v>29.44</v>
      </c>
      <c r="G158" s="44">
        <v>37.5</v>
      </c>
      <c r="H158" s="44">
        <v>78.78</v>
      </c>
      <c r="I158" s="77">
        <v>25.88</v>
      </c>
      <c r="J158" s="44">
        <v>68.599999999999994</v>
      </c>
      <c r="K158" s="44">
        <v>21.11</v>
      </c>
      <c r="L158" s="44">
        <v>2.63</v>
      </c>
      <c r="M158" s="45">
        <v>64.709999999999994</v>
      </c>
      <c r="N158" s="158"/>
    </row>
    <row r="159" spans="1:14" ht="15.75" customHeight="1" x14ac:dyDescent="0.2">
      <c r="A159" s="355"/>
      <c r="B159" s="43">
        <v>44005</v>
      </c>
      <c r="C159" s="45">
        <v>96.46</v>
      </c>
      <c r="D159" s="44">
        <v>95.82</v>
      </c>
      <c r="E159" s="44">
        <v>26.55</v>
      </c>
      <c r="F159" s="44">
        <v>29.33</v>
      </c>
      <c r="G159" s="44">
        <v>37.340000000000003</v>
      </c>
      <c r="H159" s="44">
        <v>78.599999999999994</v>
      </c>
      <c r="I159" s="77">
        <v>22.68</v>
      </c>
      <c r="J159" s="44">
        <v>68.349999999999994</v>
      </c>
      <c r="K159" s="44">
        <v>20.5</v>
      </c>
      <c r="L159" s="44">
        <v>2.2999999999999998</v>
      </c>
      <c r="M159" s="45">
        <v>64.599999999999994</v>
      </c>
      <c r="N159" s="159"/>
    </row>
    <row r="160" spans="1:14" ht="15.75" customHeight="1" x14ac:dyDescent="0.2">
      <c r="A160" s="355"/>
      <c r="B160" s="43">
        <v>44006</v>
      </c>
      <c r="C160" s="45">
        <v>96.71</v>
      </c>
      <c r="D160" s="44">
        <v>96.03</v>
      </c>
      <c r="E160" s="44">
        <v>27.19</v>
      </c>
      <c r="F160" s="44">
        <v>30.03</v>
      </c>
      <c r="G160" s="44">
        <v>40.07</v>
      </c>
      <c r="H160" s="44">
        <v>78.42</v>
      </c>
      <c r="I160" s="77">
        <v>24.24</v>
      </c>
      <c r="J160" s="44"/>
      <c r="K160" s="44"/>
      <c r="L160" s="44"/>
      <c r="M160" s="45">
        <v>65.27</v>
      </c>
      <c r="N160" s="158"/>
    </row>
    <row r="161" spans="1:14" ht="15.75" customHeight="1" x14ac:dyDescent="0.2">
      <c r="A161" s="355"/>
      <c r="B161" s="43">
        <v>44007</v>
      </c>
      <c r="C161" s="45">
        <v>96.79</v>
      </c>
      <c r="D161" s="44">
        <v>95.87</v>
      </c>
      <c r="E161" s="44">
        <v>26.99</v>
      </c>
      <c r="F161" s="44">
        <v>30.22</v>
      </c>
      <c r="G161" s="44">
        <v>41.13</v>
      </c>
      <c r="H161" s="44">
        <v>78.42</v>
      </c>
      <c r="I161" s="77">
        <v>25.56</v>
      </c>
      <c r="J161" s="44"/>
      <c r="K161" s="44"/>
      <c r="L161" s="44"/>
      <c r="M161" s="45">
        <v>65.459999999999994</v>
      </c>
      <c r="N161" s="158"/>
    </row>
    <row r="162" spans="1:14" ht="15.75" customHeight="1" x14ac:dyDescent="0.2">
      <c r="A162" s="355"/>
      <c r="B162" s="43">
        <v>44008</v>
      </c>
      <c r="C162" s="45">
        <v>96.96</v>
      </c>
      <c r="D162" s="44">
        <v>95.71</v>
      </c>
      <c r="E162" s="44">
        <v>26.99</v>
      </c>
      <c r="F162" s="44">
        <v>30.03</v>
      </c>
      <c r="G162" s="44">
        <v>41.31</v>
      </c>
      <c r="H162" s="44">
        <v>78.239999999999995</v>
      </c>
      <c r="I162" s="77">
        <v>25.32</v>
      </c>
      <c r="J162" s="44"/>
      <c r="K162" s="44"/>
      <c r="L162" s="44"/>
      <c r="M162" s="45">
        <v>65.400000000000006</v>
      </c>
      <c r="N162" s="159"/>
    </row>
    <row r="163" spans="1:14" ht="15.75" customHeight="1" x14ac:dyDescent="0.2">
      <c r="A163" s="355"/>
      <c r="B163" s="43">
        <v>44009</v>
      </c>
      <c r="C163" s="45">
        <v>97.04</v>
      </c>
      <c r="D163" s="44">
        <v>95.55</v>
      </c>
      <c r="E163" s="44">
        <v>26.93</v>
      </c>
      <c r="F163" s="44">
        <v>29.97</v>
      </c>
      <c r="G163" s="44">
        <v>40.950000000000003</v>
      </c>
      <c r="H163" s="44">
        <v>78.05</v>
      </c>
      <c r="I163" s="77">
        <v>25.7</v>
      </c>
      <c r="J163" s="44"/>
      <c r="K163" s="44"/>
      <c r="L163" s="44"/>
      <c r="M163" s="45">
        <v>65.3</v>
      </c>
      <c r="N163" s="159"/>
    </row>
    <row r="164" spans="1:14" ht="15.75" customHeight="1" x14ac:dyDescent="0.2">
      <c r="A164" s="355"/>
      <c r="B164" s="43">
        <v>44010</v>
      </c>
      <c r="C164" s="45">
        <v>96.96</v>
      </c>
      <c r="D164" s="44">
        <v>95.39</v>
      </c>
      <c r="E164" s="44">
        <v>26.8</v>
      </c>
      <c r="F164" s="44">
        <v>29.85</v>
      </c>
      <c r="G164" s="44">
        <v>40.78</v>
      </c>
      <c r="H164" s="44">
        <v>77.87</v>
      </c>
      <c r="I164" s="77">
        <v>26.15</v>
      </c>
      <c r="J164" s="44"/>
      <c r="K164" s="44"/>
      <c r="L164" s="44"/>
      <c r="M164" s="45">
        <v>65.14</v>
      </c>
      <c r="N164" s="158"/>
    </row>
    <row r="165" spans="1:14" ht="15.75" customHeight="1" x14ac:dyDescent="0.2">
      <c r="A165" s="355"/>
      <c r="B165" s="43">
        <v>44011</v>
      </c>
      <c r="C165" s="45">
        <v>96.79</v>
      </c>
      <c r="D165" s="44">
        <v>95.29</v>
      </c>
      <c r="E165" s="44">
        <v>26.68</v>
      </c>
      <c r="F165" s="44">
        <v>29.73</v>
      </c>
      <c r="G165" s="44">
        <v>40.6</v>
      </c>
      <c r="H165" s="44">
        <v>77.87</v>
      </c>
      <c r="I165" s="77">
        <v>26.67</v>
      </c>
      <c r="J165" s="44"/>
      <c r="K165" s="44"/>
      <c r="L165" s="44"/>
      <c r="M165" s="45">
        <v>65.010000000000005</v>
      </c>
      <c r="N165" s="158"/>
    </row>
    <row r="166" spans="1:14" ht="15.75" customHeight="1" x14ac:dyDescent="0.2">
      <c r="A166" s="356"/>
      <c r="B166" s="43">
        <v>44012</v>
      </c>
      <c r="C166" s="45">
        <v>96.88</v>
      </c>
      <c r="D166" s="44">
        <v>95.02</v>
      </c>
      <c r="E166" s="44">
        <v>26.62</v>
      </c>
      <c r="F166" s="44">
        <v>29.5</v>
      </c>
      <c r="G166" s="44">
        <v>40.42</v>
      </c>
      <c r="H166" s="44">
        <v>77.69</v>
      </c>
      <c r="I166" s="77">
        <v>26.4</v>
      </c>
      <c r="J166" s="44"/>
      <c r="K166" s="44"/>
      <c r="L166" s="44"/>
      <c r="M166" s="45">
        <v>64.88</v>
      </c>
      <c r="N166" s="158"/>
    </row>
    <row r="167" spans="1:14" s="157" customFormat="1" ht="15.75" customHeight="1" x14ac:dyDescent="0.25">
      <c r="A167" s="354">
        <v>2020</v>
      </c>
      <c r="B167" s="239" t="s">
        <v>72</v>
      </c>
      <c r="C167" s="237">
        <f>AVERAGE(C168:C198)</f>
        <v>93.947586206896545</v>
      </c>
      <c r="D167" s="236">
        <f t="shared" ref="D167:M167" si="8">AVERAGE(D168:D198)</f>
        <v>91.174137931034508</v>
      </c>
      <c r="E167" s="236">
        <f t="shared" si="8"/>
        <v>23.895862068965517</v>
      </c>
      <c r="F167" s="236">
        <f t="shared" si="8"/>
        <v>26.164482758620686</v>
      </c>
      <c r="G167" s="236">
        <f t="shared" si="8"/>
        <v>36.067241379310346</v>
      </c>
      <c r="H167" s="236">
        <f t="shared" si="8"/>
        <v>71.257586206896562</v>
      </c>
      <c r="I167" s="238">
        <f t="shared" si="8"/>
        <v>27.673103448275864</v>
      </c>
      <c r="J167" s="236"/>
      <c r="K167" s="236"/>
      <c r="L167" s="236"/>
      <c r="M167" s="237">
        <f t="shared" si="8"/>
        <v>61.056896551724137</v>
      </c>
      <c r="N167" s="156"/>
    </row>
    <row r="168" spans="1:14" ht="15.75" customHeight="1" x14ac:dyDescent="0.2">
      <c r="A168" s="355"/>
      <c r="B168" s="43">
        <v>44013</v>
      </c>
      <c r="C168" s="45">
        <v>96.88</v>
      </c>
      <c r="D168" s="44">
        <v>94.7</v>
      </c>
      <c r="E168" s="44">
        <v>26.43</v>
      </c>
      <c r="F168" s="44">
        <v>29.38</v>
      </c>
      <c r="G168" s="44">
        <v>40.07</v>
      </c>
      <c r="H168" s="44">
        <v>77.319999999999993</v>
      </c>
      <c r="I168" s="77">
        <v>25.12</v>
      </c>
      <c r="J168" s="44">
        <v>66.849999999999994</v>
      </c>
      <c r="K168" s="44">
        <v>14.95</v>
      </c>
      <c r="L168" s="44">
        <v>1.56</v>
      </c>
      <c r="M168" s="45">
        <v>64.64</v>
      </c>
      <c r="N168" s="158"/>
    </row>
    <row r="169" spans="1:14" ht="15.75" customHeight="1" x14ac:dyDescent="0.2">
      <c r="A169" s="355"/>
      <c r="B169" s="43">
        <v>44014</v>
      </c>
      <c r="C169" s="45">
        <v>96.71</v>
      </c>
      <c r="D169" s="44">
        <v>94.54</v>
      </c>
      <c r="E169" s="44">
        <v>26.3</v>
      </c>
      <c r="F169" s="44">
        <v>29.17</v>
      </c>
      <c r="G169" s="44">
        <v>39.89</v>
      </c>
      <c r="H169" s="44">
        <v>77.14</v>
      </c>
      <c r="I169" s="77">
        <v>25.14</v>
      </c>
      <c r="J169" s="44"/>
      <c r="K169" s="44"/>
      <c r="L169" s="44"/>
      <c r="M169" s="45">
        <v>64.47</v>
      </c>
      <c r="N169" s="158"/>
    </row>
    <row r="170" spans="1:14" ht="15.75" customHeight="1" x14ac:dyDescent="0.2">
      <c r="A170" s="355"/>
      <c r="B170" s="43">
        <v>44015</v>
      </c>
      <c r="C170" s="45">
        <v>96.54</v>
      </c>
      <c r="D170" s="44">
        <v>94.6</v>
      </c>
      <c r="E170" s="44">
        <v>26.11</v>
      </c>
      <c r="F170" s="44">
        <v>29.06</v>
      </c>
      <c r="G170" s="44">
        <v>39.71</v>
      </c>
      <c r="H170" s="44">
        <v>76.78</v>
      </c>
      <c r="I170" s="77">
        <v>25.16</v>
      </c>
      <c r="J170" s="44"/>
      <c r="K170" s="44"/>
      <c r="L170" s="44"/>
      <c r="M170" s="45">
        <v>64.28</v>
      </c>
      <c r="N170" s="158"/>
    </row>
    <row r="171" spans="1:14" ht="15.75" customHeight="1" x14ac:dyDescent="0.2">
      <c r="A171" s="355"/>
      <c r="B171" s="43">
        <v>44016</v>
      </c>
      <c r="C171" s="45">
        <v>96.29</v>
      </c>
      <c r="D171" s="44">
        <v>94.49</v>
      </c>
      <c r="E171" s="44">
        <v>26.11</v>
      </c>
      <c r="F171" s="44">
        <v>28.9</v>
      </c>
      <c r="G171" s="44">
        <v>39.35</v>
      </c>
      <c r="H171" s="44">
        <v>76.42</v>
      </c>
      <c r="I171" s="77">
        <v>25.19</v>
      </c>
      <c r="J171" s="44"/>
      <c r="K171" s="44"/>
      <c r="L171" s="44"/>
      <c r="M171" s="45">
        <v>64.06</v>
      </c>
      <c r="N171" s="158"/>
    </row>
    <row r="172" spans="1:14" ht="15.75" customHeight="1" x14ac:dyDescent="0.2">
      <c r="A172" s="355"/>
      <c r="B172" s="43">
        <v>44017</v>
      </c>
      <c r="C172" s="45">
        <v>95.96</v>
      </c>
      <c r="D172" s="44">
        <v>94.33</v>
      </c>
      <c r="E172" s="44">
        <v>25.86</v>
      </c>
      <c r="F172" s="44">
        <v>28.76</v>
      </c>
      <c r="G172" s="44">
        <v>39.19</v>
      </c>
      <c r="H172" s="44">
        <v>76.05</v>
      </c>
      <c r="I172" s="77">
        <v>25.09</v>
      </c>
      <c r="J172" s="44"/>
      <c r="K172" s="44"/>
      <c r="L172" s="44"/>
      <c r="M172" s="45">
        <v>63.84</v>
      </c>
      <c r="N172" s="158"/>
    </row>
    <row r="173" spans="1:14" ht="15.75" customHeight="1" x14ac:dyDescent="0.2">
      <c r="A173" s="355"/>
      <c r="B173" s="43">
        <v>44018</v>
      </c>
      <c r="C173" s="45">
        <v>95.79</v>
      </c>
      <c r="D173" s="44">
        <v>94.12</v>
      </c>
      <c r="E173" s="44">
        <v>25.55</v>
      </c>
      <c r="F173" s="44">
        <v>28.45</v>
      </c>
      <c r="G173" s="44">
        <v>38.85</v>
      </c>
      <c r="H173" s="44">
        <v>75.69</v>
      </c>
      <c r="I173" s="77">
        <v>24.28</v>
      </c>
      <c r="J173" s="44"/>
      <c r="K173" s="44"/>
      <c r="L173" s="44"/>
      <c r="M173" s="45">
        <v>63.59</v>
      </c>
      <c r="N173" s="158"/>
    </row>
    <row r="174" spans="1:14" ht="15.75" customHeight="1" x14ac:dyDescent="0.2">
      <c r="A174" s="355"/>
      <c r="B174" s="43">
        <v>44019</v>
      </c>
      <c r="C174" s="45">
        <v>95.7</v>
      </c>
      <c r="D174" s="44">
        <v>93.85</v>
      </c>
      <c r="E174" s="44">
        <v>25.43</v>
      </c>
      <c r="F174" s="44">
        <v>27.98</v>
      </c>
      <c r="G174" s="44">
        <v>38.51</v>
      </c>
      <c r="H174" s="44">
        <v>75.33</v>
      </c>
      <c r="I174" s="77">
        <v>23.27</v>
      </c>
      <c r="J174" s="44"/>
      <c r="K174" s="44"/>
      <c r="L174" s="44"/>
      <c r="M174" s="45">
        <v>63.36</v>
      </c>
      <c r="N174" s="158"/>
    </row>
    <row r="175" spans="1:14" ht="15.75" customHeight="1" x14ac:dyDescent="0.2">
      <c r="A175" s="355"/>
      <c r="B175" s="43">
        <v>44020</v>
      </c>
      <c r="C175" s="45">
        <v>95.45</v>
      </c>
      <c r="D175" s="44">
        <v>93.69</v>
      </c>
      <c r="E175" s="44">
        <v>25.25</v>
      </c>
      <c r="F175" s="44">
        <v>27.62</v>
      </c>
      <c r="G175" s="44">
        <v>38.35</v>
      </c>
      <c r="H175" s="44">
        <v>74.97</v>
      </c>
      <c r="I175" s="77">
        <v>21.77</v>
      </c>
      <c r="J175" s="44"/>
      <c r="K175" s="44"/>
      <c r="L175" s="44"/>
      <c r="M175" s="45">
        <v>63.13</v>
      </c>
      <c r="N175" s="158"/>
    </row>
    <row r="176" spans="1:14" ht="15.75" customHeight="1" x14ac:dyDescent="0.2">
      <c r="A176" s="355"/>
      <c r="B176" s="43">
        <v>44021</v>
      </c>
      <c r="C176" s="45">
        <v>95.21</v>
      </c>
      <c r="D176" s="44">
        <v>93.37</v>
      </c>
      <c r="E176" s="44">
        <v>25.06</v>
      </c>
      <c r="F176" s="44">
        <v>27.47</v>
      </c>
      <c r="G176" s="44">
        <v>38.01</v>
      </c>
      <c r="H176" s="44">
        <v>74.430000000000007</v>
      </c>
      <c r="I176" s="77">
        <v>22.02</v>
      </c>
      <c r="J176" s="44"/>
      <c r="K176" s="44"/>
      <c r="L176" s="44"/>
      <c r="M176" s="45">
        <v>62.85</v>
      </c>
      <c r="N176" s="158"/>
    </row>
    <row r="177" spans="1:14" ht="15.75" customHeight="1" x14ac:dyDescent="0.2">
      <c r="A177" s="355"/>
      <c r="B177" s="43">
        <v>44022</v>
      </c>
      <c r="C177" s="45">
        <v>95.21</v>
      </c>
      <c r="D177" s="44">
        <v>92.95</v>
      </c>
      <c r="E177" s="44">
        <v>24.94</v>
      </c>
      <c r="F177" s="44">
        <v>27.12</v>
      </c>
      <c r="G177" s="44">
        <v>37.67</v>
      </c>
      <c r="H177" s="44">
        <v>73.89</v>
      </c>
      <c r="I177" s="77">
        <v>22.61</v>
      </c>
      <c r="J177" s="44">
        <v>62.42</v>
      </c>
      <c r="K177" s="44">
        <v>14.92</v>
      </c>
      <c r="L177" s="44">
        <v>2.13</v>
      </c>
      <c r="M177" s="45">
        <v>62.6</v>
      </c>
      <c r="N177" s="159"/>
    </row>
    <row r="178" spans="1:14" ht="15.75" customHeight="1" x14ac:dyDescent="0.2">
      <c r="A178" s="355"/>
      <c r="B178" s="225">
        <v>44023</v>
      </c>
      <c r="C178" s="44" t="s">
        <v>57</v>
      </c>
      <c r="D178" s="44" t="s">
        <v>57</v>
      </c>
      <c r="E178" s="44" t="s">
        <v>57</v>
      </c>
      <c r="F178" s="44" t="s">
        <v>57</v>
      </c>
      <c r="G178" s="44" t="s">
        <v>57</v>
      </c>
      <c r="H178" s="44" t="s">
        <v>57</v>
      </c>
      <c r="I178" s="77" t="s">
        <v>57</v>
      </c>
      <c r="J178" s="44"/>
      <c r="K178" s="44"/>
      <c r="L178" s="44"/>
      <c r="M178" s="45" t="s">
        <v>57</v>
      </c>
      <c r="N178" s="158"/>
    </row>
    <row r="179" spans="1:14" ht="15.75" customHeight="1" x14ac:dyDescent="0.2">
      <c r="A179" s="355"/>
      <c r="B179" s="225">
        <v>44024</v>
      </c>
      <c r="C179" s="44" t="s">
        <v>57</v>
      </c>
      <c r="D179" s="44" t="s">
        <v>57</v>
      </c>
      <c r="E179" s="44" t="s">
        <v>57</v>
      </c>
      <c r="F179" s="44" t="s">
        <v>57</v>
      </c>
      <c r="G179" s="44" t="s">
        <v>57</v>
      </c>
      <c r="H179" s="44" t="s">
        <v>57</v>
      </c>
      <c r="I179" s="77" t="s">
        <v>57</v>
      </c>
      <c r="J179" s="44"/>
      <c r="K179" s="44"/>
      <c r="L179" s="44"/>
      <c r="M179" s="45" t="s">
        <v>57</v>
      </c>
      <c r="N179" s="158"/>
    </row>
    <row r="180" spans="1:14" ht="15.75" customHeight="1" x14ac:dyDescent="0.2">
      <c r="A180" s="355"/>
      <c r="B180" s="43">
        <v>44025</v>
      </c>
      <c r="C180" s="45">
        <v>94.79</v>
      </c>
      <c r="D180" s="44">
        <v>91.89</v>
      </c>
      <c r="E180" s="44">
        <v>24.45</v>
      </c>
      <c r="F180" s="44">
        <v>26.45</v>
      </c>
      <c r="G180" s="44">
        <v>36.83</v>
      </c>
      <c r="H180" s="44">
        <v>72.459999999999994</v>
      </c>
      <c r="I180" s="77">
        <v>23.41</v>
      </c>
      <c r="J180" s="44"/>
      <c r="K180" s="44"/>
      <c r="L180" s="44"/>
      <c r="M180" s="45">
        <v>61.86</v>
      </c>
      <c r="N180" s="158"/>
    </row>
    <row r="181" spans="1:14" ht="15.75" customHeight="1" x14ac:dyDescent="0.2">
      <c r="A181" s="355"/>
      <c r="B181" s="43">
        <v>44026</v>
      </c>
      <c r="C181" s="45">
        <v>94.54</v>
      </c>
      <c r="D181" s="44">
        <v>91.65</v>
      </c>
      <c r="E181" s="44">
        <v>24.27</v>
      </c>
      <c r="F181" s="44">
        <v>26.33</v>
      </c>
      <c r="G181" s="44">
        <v>36.49</v>
      </c>
      <c r="H181" s="44">
        <v>71.92</v>
      </c>
      <c r="I181" s="77">
        <v>23.67</v>
      </c>
      <c r="J181" s="44"/>
      <c r="K181" s="44"/>
      <c r="L181" s="44"/>
      <c r="M181" s="45">
        <v>61.55</v>
      </c>
      <c r="N181" s="158"/>
    </row>
    <row r="182" spans="1:14" ht="15.75" customHeight="1" x14ac:dyDescent="0.2">
      <c r="A182" s="355"/>
      <c r="B182" s="43">
        <v>44027</v>
      </c>
      <c r="C182" s="45">
        <v>94.37</v>
      </c>
      <c r="D182" s="44">
        <v>91.4</v>
      </c>
      <c r="E182" s="44">
        <v>24.15</v>
      </c>
      <c r="F182" s="44">
        <v>26.14</v>
      </c>
      <c r="G182" s="44">
        <v>36.33</v>
      </c>
      <c r="H182" s="44">
        <v>71.569999999999993</v>
      </c>
      <c r="I182" s="77">
        <v>24.13</v>
      </c>
      <c r="J182" s="44"/>
      <c r="K182" s="44"/>
      <c r="L182" s="44"/>
      <c r="M182" s="45">
        <v>61.34</v>
      </c>
      <c r="N182" s="158"/>
    </row>
    <row r="183" spans="1:14" ht="15.75" customHeight="1" x14ac:dyDescent="0.2">
      <c r="A183" s="355"/>
      <c r="B183" s="43">
        <v>44028</v>
      </c>
      <c r="C183" s="45">
        <v>94.21</v>
      </c>
      <c r="D183" s="44">
        <v>91.19</v>
      </c>
      <c r="E183" s="44">
        <v>24.03</v>
      </c>
      <c r="F183" s="44">
        <v>26.01</v>
      </c>
      <c r="G183" s="44">
        <v>36.159999999999997</v>
      </c>
      <c r="H183" s="44">
        <v>71.209999999999994</v>
      </c>
      <c r="I183" s="77">
        <v>24.69</v>
      </c>
      <c r="J183" s="44"/>
      <c r="K183" s="44"/>
      <c r="L183" s="44"/>
      <c r="M183" s="45">
        <v>61.13</v>
      </c>
      <c r="N183" s="158"/>
    </row>
    <row r="184" spans="1:14" ht="15.75" customHeight="1" x14ac:dyDescent="0.2">
      <c r="A184" s="355"/>
      <c r="B184" s="43">
        <v>44029</v>
      </c>
      <c r="C184" s="45">
        <v>94.04</v>
      </c>
      <c r="D184" s="44">
        <v>90.82</v>
      </c>
      <c r="E184" s="44">
        <v>23.91</v>
      </c>
      <c r="F184" s="44">
        <v>25.96</v>
      </c>
      <c r="G184" s="44">
        <v>35.82</v>
      </c>
      <c r="H184" s="44">
        <v>71.03</v>
      </c>
      <c r="I184" s="77">
        <v>25.22</v>
      </c>
      <c r="J184" s="44"/>
      <c r="K184" s="44"/>
      <c r="L184" s="44"/>
      <c r="M184" s="45">
        <v>60.92</v>
      </c>
      <c r="N184" s="158"/>
    </row>
    <row r="185" spans="1:14" ht="15.75" customHeight="1" x14ac:dyDescent="0.2">
      <c r="A185" s="355"/>
      <c r="B185" s="43">
        <v>44030</v>
      </c>
      <c r="C185" s="45">
        <v>93.88</v>
      </c>
      <c r="D185" s="44">
        <v>90.61</v>
      </c>
      <c r="E185" s="44">
        <v>23.67</v>
      </c>
      <c r="F185" s="44">
        <v>25.73</v>
      </c>
      <c r="G185" s="44">
        <v>35.479999999999997</v>
      </c>
      <c r="H185" s="44">
        <v>70.5</v>
      </c>
      <c r="I185" s="77">
        <v>25.23</v>
      </c>
      <c r="J185" s="44"/>
      <c r="K185" s="44"/>
      <c r="L185" s="44"/>
      <c r="M185" s="45">
        <v>60.65</v>
      </c>
      <c r="N185" s="158"/>
    </row>
    <row r="186" spans="1:14" ht="15.75" customHeight="1" x14ac:dyDescent="0.2">
      <c r="A186" s="355"/>
      <c r="B186" s="43">
        <v>44031</v>
      </c>
      <c r="C186" s="45">
        <v>93.71</v>
      </c>
      <c r="D186" s="44">
        <v>90.29</v>
      </c>
      <c r="E186" s="44">
        <v>23.49</v>
      </c>
      <c r="F186" s="44">
        <v>25.55</v>
      </c>
      <c r="G186" s="44">
        <v>35.32</v>
      </c>
      <c r="H186" s="44">
        <v>70.150000000000006</v>
      </c>
      <c r="I186" s="77">
        <v>25.91</v>
      </c>
      <c r="J186" s="44"/>
      <c r="K186" s="44"/>
      <c r="L186" s="44"/>
      <c r="M186" s="45">
        <v>60.44</v>
      </c>
      <c r="N186" s="158"/>
    </row>
    <row r="187" spans="1:14" ht="15.75" customHeight="1" x14ac:dyDescent="0.2">
      <c r="A187" s="355"/>
      <c r="B187" s="43">
        <v>44032</v>
      </c>
      <c r="C187" s="45">
        <v>93.63</v>
      </c>
      <c r="D187" s="44">
        <v>89.97</v>
      </c>
      <c r="E187" s="44">
        <v>23.31</v>
      </c>
      <c r="F187" s="44">
        <v>25.37</v>
      </c>
      <c r="G187" s="44">
        <v>34.979999999999997</v>
      </c>
      <c r="H187" s="44">
        <v>69.790000000000006</v>
      </c>
      <c r="I187" s="77">
        <v>26.73</v>
      </c>
      <c r="J187" s="44"/>
      <c r="K187" s="44"/>
      <c r="L187" s="44"/>
      <c r="M187" s="45">
        <v>60.21</v>
      </c>
      <c r="N187" s="158"/>
    </row>
    <row r="188" spans="1:14" ht="15.75" customHeight="1" x14ac:dyDescent="0.2">
      <c r="A188" s="355"/>
      <c r="B188" s="43">
        <v>44033</v>
      </c>
      <c r="C188" s="45">
        <v>93.47</v>
      </c>
      <c r="D188" s="44">
        <v>89.75</v>
      </c>
      <c r="E188" s="44">
        <v>23.25</v>
      </c>
      <c r="F188" s="44">
        <v>25.29</v>
      </c>
      <c r="G188" s="44">
        <v>36.64</v>
      </c>
      <c r="H188" s="44">
        <v>69.44</v>
      </c>
      <c r="I188" s="77">
        <v>27.09</v>
      </c>
      <c r="J188" s="44"/>
      <c r="K188" s="44"/>
      <c r="L188" s="44"/>
      <c r="M188" s="45">
        <v>60.01</v>
      </c>
      <c r="N188" s="158"/>
    </row>
    <row r="189" spans="1:14" ht="15.75" customHeight="1" x14ac:dyDescent="0.2">
      <c r="A189" s="355"/>
      <c r="B189" s="43">
        <v>44034</v>
      </c>
      <c r="C189" s="45">
        <v>93.3</v>
      </c>
      <c r="D189" s="44">
        <v>89.54</v>
      </c>
      <c r="E189" s="44">
        <v>23.02</v>
      </c>
      <c r="F189" s="44">
        <v>25.15</v>
      </c>
      <c r="G189" s="44">
        <v>34.479999999999997</v>
      </c>
      <c r="H189" s="44">
        <v>68.91</v>
      </c>
      <c r="I189" s="77">
        <v>27.79</v>
      </c>
      <c r="J189" s="44"/>
      <c r="K189" s="44"/>
      <c r="L189" s="44"/>
      <c r="M189" s="45">
        <v>59.76</v>
      </c>
      <c r="N189" s="158"/>
    </row>
    <row r="190" spans="1:14" ht="15.75" customHeight="1" x14ac:dyDescent="0.2">
      <c r="A190" s="355"/>
      <c r="B190" s="43">
        <v>44035</v>
      </c>
      <c r="C190" s="45">
        <v>93.05</v>
      </c>
      <c r="D190" s="44">
        <v>89.28</v>
      </c>
      <c r="E190" s="44">
        <v>22.78</v>
      </c>
      <c r="F190" s="44">
        <v>24.86</v>
      </c>
      <c r="G190" s="44">
        <v>34.31</v>
      </c>
      <c r="H190" s="44">
        <v>68.56</v>
      </c>
      <c r="I190" s="77">
        <v>28.42</v>
      </c>
      <c r="J190" s="44"/>
      <c r="K190" s="44"/>
      <c r="L190" s="44"/>
      <c r="M190" s="45">
        <v>59.52</v>
      </c>
      <c r="N190" s="158"/>
    </row>
    <row r="191" spans="1:14" ht="15.75" customHeight="1" x14ac:dyDescent="0.2">
      <c r="A191" s="355"/>
      <c r="B191" s="43">
        <v>44036</v>
      </c>
      <c r="C191" s="45">
        <v>92.81</v>
      </c>
      <c r="D191" s="44">
        <v>89.12</v>
      </c>
      <c r="E191" s="44">
        <v>22.66</v>
      </c>
      <c r="F191" s="44">
        <v>24.65</v>
      </c>
      <c r="G191" s="44">
        <v>33.97</v>
      </c>
      <c r="H191" s="44">
        <v>68.03</v>
      </c>
      <c r="I191" s="77">
        <v>29.01</v>
      </c>
      <c r="J191" s="44"/>
      <c r="K191" s="44"/>
      <c r="L191" s="44"/>
      <c r="M191" s="45">
        <v>59.25</v>
      </c>
      <c r="N191" s="158"/>
    </row>
    <row r="192" spans="1:14" ht="15.75" customHeight="1" x14ac:dyDescent="0.2">
      <c r="A192" s="355"/>
      <c r="B192" s="43">
        <v>44037</v>
      </c>
      <c r="C192" s="45">
        <v>92.64</v>
      </c>
      <c r="D192" s="44">
        <v>88.9</v>
      </c>
      <c r="E192" s="44">
        <v>22.2</v>
      </c>
      <c r="F192" s="44">
        <v>24.52</v>
      </c>
      <c r="G192" s="44">
        <v>33.630000000000003</v>
      </c>
      <c r="H192" s="44">
        <v>67.680000000000007</v>
      </c>
      <c r="I192" s="77">
        <v>29.59</v>
      </c>
      <c r="J192" s="44"/>
      <c r="K192" s="44"/>
      <c r="L192" s="44"/>
      <c r="M192" s="45">
        <v>59.02</v>
      </c>
      <c r="N192" s="158"/>
    </row>
    <row r="193" spans="1:14" ht="15.75" customHeight="1" x14ac:dyDescent="0.2">
      <c r="A193" s="355"/>
      <c r="B193" s="43">
        <v>44038</v>
      </c>
      <c r="C193" s="45">
        <v>92.23</v>
      </c>
      <c r="D193" s="44">
        <v>88.69</v>
      </c>
      <c r="E193" s="44">
        <v>22.14</v>
      </c>
      <c r="F193" s="44">
        <v>24.32</v>
      </c>
      <c r="G193" s="44">
        <v>33.299999999999997</v>
      </c>
      <c r="H193" s="44">
        <v>67.33</v>
      </c>
      <c r="I193" s="77">
        <v>49.01</v>
      </c>
      <c r="J193" s="44"/>
      <c r="K193" s="44"/>
      <c r="L193" s="44"/>
      <c r="M193" s="45">
        <v>58.87</v>
      </c>
      <c r="N193" s="158"/>
    </row>
    <row r="194" spans="1:14" ht="15.75" customHeight="1" x14ac:dyDescent="0.2">
      <c r="A194" s="355"/>
      <c r="B194" s="43">
        <v>44039</v>
      </c>
      <c r="C194" s="45">
        <v>91.74</v>
      </c>
      <c r="D194" s="44">
        <v>88.48</v>
      </c>
      <c r="E194" s="44">
        <v>21.97</v>
      </c>
      <c r="F194" s="44">
        <v>24.05</v>
      </c>
      <c r="G194" s="44">
        <v>32.96</v>
      </c>
      <c r="H194" s="44">
        <v>66.8</v>
      </c>
      <c r="I194" s="77">
        <v>49.04</v>
      </c>
      <c r="J194" s="44">
        <v>55.52</v>
      </c>
      <c r="K194" s="44">
        <v>5.62</v>
      </c>
      <c r="L194" s="44">
        <v>2.74</v>
      </c>
      <c r="M194" s="45">
        <v>58.52</v>
      </c>
      <c r="N194" s="158"/>
    </row>
    <row r="195" spans="1:14" ht="15.75" customHeight="1" x14ac:dyDescent="0.2">
      <c r="A195" s="355"/>
      <c r="B195" s="43">
        <v>44040</v>
      </c>
      <c r="C195" s="45">
        <v>91.33</v>
      </c>
      <c r="D195" s="44">
        <v>88.26</v>
      </c>
      <c r="E195" s="44">
        <v>21.85</v>
      </c>
      <c r="F195" s="44">
        <v>23.93</v>
      </c>
      <c r="G195" s="44">
        <v>32.79</v>
      </c>
      <c r="H195" s="44">
        <v>66.45</v>
      </c>
      <c r="I195" s="77">
        <v>30.53</v>
      </c>
      <c r="J195" s="44"/>
      <c r="K195" s="44"/>
      <c r="L195" s="44"/>
      <c r="M195" s="45">
        <v>58.13</v>
      </c>
      <c r="N195" s="158"/>
    </row>
    <row r="196" spans="1:14" ht="15.75" customHeight="1" x14ac:dyDescent="0.2">
      <c r="A196" s="355"/>
      <c r="B196" s="43">
        <v>44041</v>
      </c>
      <c r="C196" s="45">
        <v>90.84</v>
      </c>
      <c r="D196" s="44">
        <v>88.05</v>
      </c>
      <c r="E196" s="44">
        <v>21.73</v>
      </c>
      <c r="F196" s="44">
        <v>23.74</v>
      </c>
      <c r="G196" s="44">
        <v>32.619999999999997</v>
      </c>
      <c r="H196" s="44">
        <v>66.11</v>
      </c>
      <c r="I196" s="77">
        <v>30.83</v>
      </c>
      <c r="J196" s="44"/>
      <c r="K196" s="44"/>
      <c r="L196" s="44"/>
      <c r="M196" s="45">
        <v>57.85</v>
      </c>
      <c r="N196" s="158"/>
    </row>
    <row r="197" spans="1:14" ht="15.75" customHeight="1" x14ac:dyDescent="0.2">
      <c r="A197" s="355"/>
      <c r="B197" s="43">
        <v>44042</v>
      </c>
      <c r="C197" s="45">
        <v>90.35</v>
      </c>
      <c r="D197" s="44">
        <v>87.84</v>
      </c>
      <c r="E197" s="44">
        <v>21.56</v>
      </c>
      <c r="F197" s="44">
        <v>23.49</v>
      </c>
      <c r="G197" s="44">
        <v>32.29</v>
      </c>
      <c r="H197" s="44">
        <v>65.930000000000007</v>
      </c>
      <c r="I197" s="77">
        <v>31.18</v>
      </c>
      <c r="J197" s="44">
        <v>54.17</v>
      </c>
      <c r="K197" s="44">
        <v>4.93</v>
      </c>
      <c r="L197" s="44">
        <v>2.81</v>
      </c>
      <c r="M197" s="45">
        <v>57.56</v>
      </c>
      <c r="N197" s="158"/>
    </row>
    <row r="198" spans="1:14" ht="15.75" customHeight="1" x14ac:dyDescent="0.2">
      <c r="A198" s="356"/>
      <c r="B198" s="43">
        <v>44043</v>
      </c>
      <c r="C198" s="45">
        <v>89.81</v>
      </c>
      <c r="D198" s="44">
        <v>87.68</v>
      </c>
      <c r="E198" s="44">
        <v>21.5</v>
      </c>
      <c r="F198" s="44">
        <v>23.32</v>
      </c>
      <c r="G198" s="44">
        <v>31.95</v>
      </c>
      <c r="H198" s="44">
        <v>64.58</v>
      </c>
      <c r="I198" s="77">
        <v>31.39</v>
      </c>
      <c r="J198" s="44"/>
      <c r="K198" s="44"/>
      <c r="L198" s="44"/>
      <c r="M198" s="45">
        <v>57.24</v>
      </c>
      <c r="N198" s="158"/>
    </row>
    <row r="199" spans="1:14" s="157" customFormat="1" ht="15.75" customHeight="1" x14ac:dyDescent="0.25">
      <c r="A199" s="354">
        <v>2020</v>
      </c>
      <c r="B199" s="239" t="s">
        <v>73</v>
      </c>
      <c r="C199" s="237">
        <f>AVERAGE(C200:C230)</f>
        <v>81.32096774193549</v>
      </c>
      <c r="D199" s="236">
        <f t="shared" ref="D199:M199" si="9">AVERAGE(D200:D230)</f>
        <v>83.856451612903257</v>
      </c>
      <c r="E199" s="236">
        <f t="shared" si="9"/>
        <v>20.748064516129038</v>
      </c>
      <c r="F199" s="236">
        <f t="shared" si="9"/>
        <v>19.919354838709676</v>
      </c>
      <c r="G199" s="236">
        <f t="shared" si="9"/>
        <v>27.892580645161285</v>
      </c>
      <c r="H199" s="236">
        <f t="shared" si="9"/>
        <v>58.340645161290318</v>
      </c>
      <c r="I199" s="238">
        <f t="shared" si="9"/>
        <v>31.367741935483863</v>
      </c>
      <c r="J199" s="236"/>
      <c r="K199" s="236"/>
      <c r="L199" s="236"/>
      <c r="M199" s="237">
        <f t="shared" si="9"/>
        <v>52.131612903225808</v>
      </c>
      <c r="N199" s="156"/>
    </row>
    <row r="200" spans="1:14" ht="15.75" customHeight="1" x14ac:dyDescent="0.2">
      <c r="A200" s="355"/>
      <c r="B200" s="43">
        <v>44044</v>
      </c>
      <c r="C200" s="45">
        <v>89.38</v>
      </c>
      <c r="D200" s="44">
        <v>87.52</v>
      </c>
      <c r="E200" s="44">
        <v>21.39</v>
      </c>
      <c r="F200" s="44">
        <v>23.09</v>
      </c>
      <c r="G200" s="44">
        <v>31.62</v>
      </c>
      <c r="H200" s="44">
        <v>65.06</v>
      </c>
      <c r="I200" s="77">
        <v>31.76</v>
      </c>
      <c r="J200" s="44"/>
      <c r="K200" s="44"/>
      <c r="L200" s="44"/>
      <c r="M200" s="45">
        <v>56.91</v>
      </c>
      <c r="N200" s="158"/>
    </row>
    <row r="201" spans="1:14" ht="15.75" customHeight="1" x14ac:dyDescent="0.2">
      <c r="A201" s="355"/>
      <c r="B201" s="43">
        <v>44045</v>
      </c>
      <c r="C201" s="45">
        <v>88.86</v>
      </c>
      <c r="D201" s="44">
        <v>87.36</v>
      </c>
      <c r="E201" s="44">
        <v>21.33</v>
      </c>
      <c r="F201" s="44">
        <v>22.97</v>
      </c>
      <c r="G201" s="44">
        <v>31.45</v>
      </c>
      <c r="H201" s="44">
        <v>64.72</v>
      </c>
      <c r="I201" s="77">
        <v>32.06</v>
      </c>
      <c r="J201" s="44"/>
      <c r="K201" s="44"/>
      <c r="L201" s="44"/>
      <c r="M201" s="45">
        <v>56.63</v>
      </c>
      <c r="N201" s="158"/>
    </row>
    <row r="202" spans="1:14" ht="15.75" customHeight="1" x14ac:dyDescent="0.2">
      <c r="A202" s="355"/>
      <c r="B202" s="43">
        <v>44046</v>
      </c>
      <c r="C202" s="45">
        <v>88.5</v>
      </c>
      <c r="D202" s="44">
        <v>87.09</v>
      </c>
      <c r="E202" s="44">
        <v>21.22</v>
      </c>
      <c r="F202" s="44">
        <v>22.8</v>
      </c>
      <c r="G202" s="44">
        <v>31.28</v>
      </c>
      <c r="H202" s="44">
        <v>64.37</v>
      </c>
      <c r="I202" s="77">
        <v>32.18</v>
      </c>
      <c r="J202" s="44"/>
      <c r="K202" s="44"/>
      <c r="L202" s="44"/>
      <c r="M202" s="45">
        <v>56.38</v>
      </c>
      <c r="N202" s="158"/>
    </row>
    <row r="203" spans="1:14" ht="15.75" customHeight="1" x14ac:dyDescent="0.2">
      <c r="A203" s="355"/>
      <c r="B203" s="43">
        <v>44047</v>
      </c>
      <c r="C203" s="45">
        <v>88.01</v>
      </c>
      <c r="D203" s="44">
        <v>86.88</v>
      </c>
      <c r="E203" s="44">
        <v>21.1</v>
      </c>
      <c r="F203" s="44">
        <v>22.7</v>
      </c>
      <c r="G203" s="44">
        <v>30.94</v>
      </c>
      <c r="H203" s="44">
        <v>63.85</v>
      </c>
      <c r="I203" s="77">
        <v>32.25</v>
      </c>
      <c r="J203" s="44"/>
      <c r="K203" s="44"/>
      <c r="L203" s="44"/>
      <c r="M203" s="45">
        <v>56.04</v>
      </c>
      <c r="N203" s="158"/>
    </row>
    <row r="204" spans="1:14" ht="15.75" customHeight="1" x14ac:dyDescent="0.2">
      <c r="A204" s="355"/>
      <c r="B204" s="43">
        <v>44048</v>
      </c>
      <c r="C204" s="45">
        <v>87.53</v>
      </c>
      <c r="D204" s="44">
        <v>86.61</v>
      </c>
      <c r="E204" s="44">
        <v>20.99</v>
      </c>
      <c r="F204" s="44">
        <v>22.59</v>
      </c>
      <c r="G204" s="44">
        <v>30.77</v>
      </c>
      <c r="H204" s="44">
        <v>63.33</v>
      </c>
      <c r="I204" s="77">
        <v>32.49</v>
      </c>
      <c r="J204" s="44"/>
      <c r="K204" s="44"/>
      <c r="L204" s="44"/>
      <c r="M204" s="45">
        <v>55.73</v>
      </c>
      <c r="N204" s="158"/>
    </row>
    <row r="205" spans="1:14" ht="15.75" customHeight="1" x14ac:dyDescent="0.2">
      <c r="A205" s="355"/>
      <c r="B205" s="43">
        <v>44049</v>
      </c>
      <c r="C205" s="45">
        <v>86.97</v>
      </c>
      <c r="D205" s="44">
        <v>86.4</v>
      </c>
      <c r="E205" s="44">
        <v>20.82</v>
      </c>
      <c r="F205" s="44">
        <v>22.44</v>
      </c>
      <c r="G205" s="44">
        <v>30.27</v>
      </c>
      <c r="H205" s="44">
        <v>62.82</v>
      </c>
      <c r="I205" s="77">
        <v>32.78</v>
      </c>
      <c r="J205" s="44">
        <v>50.83</v>
      </c>
      <c r="K205" s="44">
        <v>3.52</v>
      </c>
      <c r="L205" s="44">
        <v>2.81</v>
      </c>
      <c r="M205" s="45">
        <v>55.35</v>
      </c>
      <c r="N205" s="158"/>
    </row>
    <row r="206" spans="1:14" ht="15.75" customHeight="1" x14ac:dyDescent="0.2">
      <c r="A206" s="355"/>
      <c r="B206" s="43">
        <v>44050</v>
      </c>
      <c r="C206" s="45">
        <v>86.41</v>
      </c>
      <c r="D206" s="44">
        <v>86.24</v>
      </c>
      <c r="E206" s="44">
        <v>20.71</v>
      </c>
      <c r="F206" s="44">
        <v>22.2</v>
      </c>
      <c r="G206" s="44">
        <v>30.1</v>
      </c>
      <c r="H206" s="44">
        <v>62.3</v>
      </c>
      <c r="I206" s="77">
        <v>33.07</v>
      </c>
      <c r="J206" s="44"/>
      <c r="K206" s="44"/>
      <c r="L206" s="44"/>
      <c r="M206" s="45">
        <v>55.02</v>
      </c>
      <c r="N206" s="158"/>
    </row>
    <row r="207" spans="1:14" ht="15.75" customHeight="1" x14ac:dyDescent="0.2">
      <c r="A207" s="355"/>
      <c r="B207" s="43">
        <v>44051</v>
      </c>
      <c r="C207" s="45">
        <v>85.94</v>
      </c>
      <c r="D207" s="44">
        <v>86.03</v>
      </c>
      <c r="E207" s="44">
        <v>20.54</v>
      </c>
      <c r="F207" s="44">
        <v>21.94</v>
      </c>
      <c r="G207" s="44">
        <v>29.76</v>
      </c>
      <c r="H207" s="44">
        <v>61.96</v>
      </c>
      <c r="I207" s="77">
        <v>33.36</v>
      </c>
      <c r="J207" s="44"/>
      <c r="K207" s="44"/>
      <c r="L207" s="44"/>
      <c r="M207" s="45">
        <v>54.72</v>
      </c>
      <c r="N207" s="158"/>
    </row>
    <row r="208" spans="1:14" ht="15.75" customHeight="1" x14ac:dyDescent="0.2">
      <c r="A208" s="355"/>
      <c r="B208" s="43">
        <v>44052</v>
      </c>
      <c r="C208" s="45">
        <v>85.3</v>
      </c>
      <c r="D208" s="44">
        <v>85.87</v>
      </c>
      <c r="E208" s="44">
        <v>20.43</v>
      </c>
      <c r="F208" s="44">
        <v>21.62</v>
      </c>
      <c r="G208" s="44">
        <v>29.6</v>
      </c>
      <c r="H208" s="44">
        <v>61.61</v>
      </c>
      <c r="I208" s="77">
        <v>33.64</v>
      </c>
      <c r="J208" s="44"/>
      <c r="K208" s="44"/>
      <c r="L208" s="44"/>
      <c r="M208" s="45">
        <v>54.4</v>
      </c>
      <c r="N208" s="159"/>
    </row>
    <row r="209" spans="1:14" ht="15.75" customHeight="1" x14ac:dyDescent="0.2">
      <c r="A209" s="355"/>
      <c r="B209" s="43">
        <v>44053</v>
      </c>
      <c r="C209" s="45">
        <v>84.75</v>
      </c>
      <c r="D209" s="44">
        <v>85.66</v>
      </c>
      <c r="E209" s="44">
        <v>20.309999999999999</v>
      </c>
      <c r="F209" s="44">
        <v>21.32</v>
      </c>
      <c r="G209" s="44">
        <v>29.43</v>
      </c>
      <c r="H209" s="44">
        <v>61.1</v>
      </c>
      <c r="I209" s="77">
        <v>33.950000000000003</v>
      </c>
      <c r="J209" s="44"/>
      <c r="K209" s="44"/>
      <c r="L209" s="44"/>
      <c r="M209" s="45">
        <v>54.06</v>
      </c>
      <c r="N209" s="158"/>
    </row>
    <row r="210" spans="1:14" ht="15.75" customHeight="1" x14ac:dyDescent="0.2">
      <c r="A210" s="355"/>
      <c r="B210" s="43">
        <v>44054</v>
      </c>
      <c r="C210" s="45">
        <v>84.2</v>
      </c>
      <c r="D210" s="44">
        <v>85.39</v>
      </c>
      <c r="E210" s="44">
        <v>20.260000000000002</v>
      </c>
      <c r="F210" s="44">
        <v>21.02</v>
      </c>
      <c r="G210" s="44">
        <v>29.09</v>
      </c>
      <c r="H210" s="44">
        <v>60.59</v>
      </c>
      <c r="I210" s="77">
        <v>34.43</v>
      </c>
      <c r="J210" s="44"/>
      <c r="K210" s="44"/>
      <c r="L210" s="44"/>
      <c r="M210" s="45">
        <v>53.7</v>
      </c>
      <c r="N210" s="159"/>
    </row>
    <row r="211" spans="1:14" ht="15.75" customHeight="1" x14ac:dyDescent="0.2">
      <c r="A211" s="355"/>
      <c r="B211" s="43">
        <v>44055</v>
      </c>
      <c r="C211" s="45">
        <v>83.65</v>
      </c>
      <c r="D211" s="44">
        <v>85.12</v>
      </c>
      <c r="E211" s="44">
        <v>20.2</v>
      </c>
      <c r="F211" s="44">
        <v>20.86</v>
      </c>
      <c r="G211" s="44">
        <v>28.76</v>
      </c>
      <c r="H211" s="44">
        <v>60.25</v>
      </c>
      <c r="I211" s="77">
        <v>33.97</v>
      </c>
      <c r="J211" s="44"/>
      <c r="K211" s="44"/>
      <c r="L211" s="44"/>
      <c r="M211" s="45">
        <v>53.37</v>
      </c>
      <c r="N211" s="158"/>
    </row>
    <row r="212" spans="1:14" ht="15.75" customHeight="1" x14ac:dyDescent="0.2">
      <c r="A212" s="355"/>
      <c r="B212" s="43">
        <v>44056</v>
      </c>
      <c r="C212" s="45">
        <v>83.02</v>
      </c>
      <c r="D212" s="44">
        <v>84.97</v>
      </c>
      <c r="E212" s="44">
        <v>20.09</v>
      </c>
      <c r="F212" s="44">
        <v>20.63</v>
      </c>
      <c r="G212" s="44">
        <v>28.59</v>
      </c>
      <c r="H212" s="44">
        <v>59.74</v>
      </c>
      <c r="I212" s="77">
        <v>33.380000000000003</v>
      </c>
      <c r="J212" s="44"/>
      <c r="K212" s="44"/>
      <c r="L212" s="44"/>
      <c r="M212" s="45">
        <v>53.03</v>
      </c>
      <c r="N212" s="158"/>
    </row>
    <row r="213" spans="1:14" ht="15.75" customHeight="1" x14ac:dyDescent="0.2">
      <c r="A213" s="355"/>
      <c r="B213" s="43">
        <v>44057</v>
      </c>
      <c r="C213" s="45">
        <v>82.47</v>
      </c>
      <c r="D213" s="44">
        <v>84.75</v>
      </c>
      <c r="E213" s="44">
        <v>20.09</v>
      </c>
      <c r="F213" s="44">
        <v>20.47</v>
      </c>
      <c r="G213" s="44">
        <v>28.25</v>
      </c>
      <c r="H213" s="44">
        <v>59.23</v>
      </c>
      <c r="I213" s="77">
        <v>32.21</v>
      </c>
      <c r="J213" s="44"/>
      <c r="K213" s="44"/>
      <c r="L213" s="44"/>
      <c r="M213" s="45">
        <v>52.67</v>
      </c>
      <c r="N213" s="158"/>
    </row>
    <row r="214" spans="1:14" ht="15.75" customHeight="1" x14ac:dyDescent="0.2">
      <c r="A214" s="355"/>
      <c r="B214" s="43">
        <v>44058</v>
      </c>
      <c r="C214" s="45">
        <v>81.849999999999994</v>
      </c>
      <c r="D214" s="44">
        <v>84.43</v>
      </c>
      <c r="E214" s="44">
        <v>20.04</v>
      </c>
      <c r="F214" s="44">
        <v>20.260000000000002</v>
      </c>
      <c r="G214" s="44">
        <v>28.08</v>
      </c>
      <c r="H214" s="44">
        <v>58.72</v>
      </c>
      <c r="I214" s="77">
        <v>31.16</v>
      </c>
      <c r="J214" s="44"/>
      <c r="K214" s="44"/>
      <c r="L214" s="44"/>
      <c r="M214" s="45">
        <v>52.3</v>
      </c>
      <c r="N214" s="159"/>
    </row>
    <row r="215" spans="1:14" ht="15.75" customHeight="1" x14ac:dyDescent="0.2">
      <c r="A215" s="355"/>
      <c r="B215" s="43">
        <v>44059</v>
      </c>
      <c r="C215" s="45">
        <v>81.069999999999993</v>
      </c>
      <c r="D215" s="44">
        <v>84.06</v>
      </c>
      <c r="E215" s="44">
        <v>19.87</v>
      </c>
      <c r="F215" s="44">
        <v>20</v>
      </c>
      <c r="G215" s="44">
        <v>27.75</v>
      </c>
      <c r="H215" s="44">
        <v>58.21</v>
      </c>
      <c r="I215" s="77">
        <v>30.27</v>
      </c>
      <c r="J215" s="44"/>
      <c r="K215" s="44"/>
      <c r="L215" s="44"/>
      <c r="M215" s="45">
        <v>52.15</v>
      </c>
      <c r="N215" s="158"/>
    </row>
    <row r="216" spans="1:14" ht="15.75" customHeight="1" x14ac:dyDescent="0.2">
      <c r="A216" s="355"/>
      <c r="B216" s="43">
        <v>44060</v>
      </c>
      <c r="C216" s="45">
        <v>80.53</v>
      </c>
      <c r="D216" s="44">
        <v>83.79</v>
      </c>
      <c r="E216" s="44">
        <v>19.760000000000002</v>
      </c>
      <c r="F216" s="44">
        <v>19.760000000000002</v>
      </c>
      <c r="G216" s="44">
        <v>27.58</v>
      </c>
      <c r="H216" s="44">
        <v>57.71</v>
      </c>
      <c r="I216" s="77">
        <v>30.05</v>
      </c>
      <c r="J216" s="44"/>
      <c r="K216" s="44"/>
      <c r="L216" s="44"/>
      <c r="M216" s="45">
        <v>51.81</v>
      </c>
      <c r="N216" s="158"/>
    </row>
    <row r="217" spans="1:14" ht="15.75" customHeight="1" x14ac:dyDescent="0.2">
      <c r="A217" s="355"/>
      <c r="B217" s="43">
        <v>44061</v>
      </c>
      <c r="C217" s="45">
        <v>79.989999999999995</v>
      </c>
      <c r="D217" s="44">
        <v>83.48</v>
      </c>
      <c r="E217" s="44">
        <v>19.760000000000002</v>
      </c>
      <c r="F217" s="44">
        <v>19.62</v>
      </c>
      <c r="G217" s="44">
        <v>27.24</v>
      </c>
      <c r="H217" s="44">
        <v>57.37</v>
      </c>
      <c r="I217" s="77">
        <v>28.45</v>
      </c>
      <c r="J217" s="44"/>
      <c r="K217" s="44"/>
      <c r="L217" s="44"/>
      <c r="M217" s="45">
        <v>51.47</v>
      </c>
      <c r="N217" s="158"/>
    </row>
    <row r="218" spans="1:14" ht="15.75" customHeight="1" x14ac:dyDescent="0.2">
      <c r="A218" s="355"/>
      <c r="B218" s="43">
        <v>44062</v>
      </c>
      <c r="C218" s="45">
        <v>79.45</v>
      </c>
      <c r="D218" s="44">
        <v>83.16</v>
      </c>
      <c r="E218" s="44">
        <v>19.809999999999999</v>
      </c>
      <c r="F218" s="44">
        <v>19.350000000000001</v>
      </c>
      <c r="G218" s="44">
        <v>26.9</v>
      </c>
      <c r="H218" s="44">
        <v>56.87</v>
      </c>
      <c r="I218" s="77">
        <v>27.86</v>
      </c>
      <c r="J218" s="44">
        <v>44.67</v>
      </c>
      <c r="K218" s="44">
        <v>5.64</v>
      </c>
      <c r="L218" s="44">
        <v>7.31</v>
      </c>
      <c r="M218" s="45">
        <v>51.11</v>
      </c>
      <c r="N218" s="158"/>
    </row>
    <row r="219" spans="1:14" ht="15.75" customHeight="1" x14ac:dyDescent="0.2">
      <c r="A219" s="355"/>
      <c r="B219" s="43">
        <v>44063</v>
      </c>
      <c r="C219" s="45">
        <v>78.84</v>
      </c>
      <c r="D219" s="44">
        <v>82.84</v>
      </c>
      <c r="E219" s="44">
        <v>19.87</v>
      </c>
      <c r="F219" s="44">
        <v>19.059999999999999</v>
      </c>
      <c r="G219" s="44">
        <v>26.74</v>
      </c>
      <c r="H219" s="44">
        <v>56.53</v>
      </c>
      <c r="I219" s="77">
        <v>27.67</v>
      </c>
      <c r="J219" s="44"/>
      <c r="K219" s="44"/>
      <c r="L219" s="44"/>
      <c r="M219" s="45">
        <v>50.78</v>
      </c>
      <c r="N219" s="158"/>
    </row>
    <row r="220" spans="1:14" ht="15.75" customHeight="1" x14ac:dyDescent="0.2">
      <c r="A220" s="355"/>
      <c r="B220" s="43">
        <v>44064</v>
      </c>
      <c r="C220" s="45">
        <v>78.760000000000005</v>
      </c>
      <c r="D220" s="44">
        <v>82.52</v>
      </c>
      <c r="E220" s="44">
        <v>20.93</v>
      </c>
      <c r="F220" s="44">
        <v>18.77</v>
      </c>
      <c r="G220" s="44">
        <v>26.57</v>
      </c>
      <c r="H220" s="44">
        <v>56.2</v>
      </c>
      <c r="I220" s="77">
        <v>28.09</v>
      </c>
      <c r="J220" s="44"/>
      <c r="K220" s="44"/>
      <c r="L220" s="44"/>
      <c r="M220" s="45">
        <v>50.65</v>
      </c>
      <c r="N220" s="158"/>
    </row>
    <row r="221" spans="1:14" ht="15.75" customHeight="1" x14ac:dyDescent="0.2">
      <c r="A221" s="355"/>
      <c r="B221" s="43">
        <v>44065</v>
      </c>
      <c r="C221" s="45">
        <v>78.150000000000006</v>
      </c>
      <c r="D221" s="44">
        <v>82.2</v>
      </c>
      <c r="E221" s="44">
        <v>21.16</v>
      </c>
      <c r="F221" s="44">
        <v>18.440000000000001</v>
      </c>
      <c r="G221" s="44">
        <v>26.4</v>
      </c>
      <c r="H221" s="44">
        <v>55.69</v>
      </c>
      <c r="I221" s="77">
        <v>29.53</v>
      </c>
      <c r="J221" s="44"/>
      <c r="K221" s="44"/>
      <c r="L221" s="44"/>
      <c r="M221" s="45">
        <v>50.31</v>
      </c>
      <c r="N221" s="158"/>
    </row>
    <row r="222" spans="1:14" ht="15.75" customHeight="1" x14ac:dyDescent="0.2">
      <c r="A222" s="355"/>
      <c r="B222" s="43">
        <v>44066</v>
      </c>
      <c r="C222" s="45">
        <v>77.61</v>
      </c>
      <c r="D222" s="44">
        <v>81.99</v>
      </c>
      <c r="E222" s="44">
        <v>21.33</v>
      </c>
      <c r="F222" s="44">
        <v>18.18</v>
      </c>
      <c r="G222" s="44">
        <v>26.23</v>
      </c>
      <c r="H222" s="44">
        <v>55.19</v>
      </c>
      <c r="I222" s="77">
        <v>29.58</v>
      </c>
      <c r="J222" s="44"/>
      <c r="K222" s="44"/>
      <c r="L222" s="44"/>
      <c r="M222" s="45">
        <v>49.99</v>
      </c>
      <c r="N222" s="158"/>
    </row>
    <row r="223" spans="1:14" ht="15.75" customHeight="1" x14ac:dyDescent="0.2">
      <c r="A223" s="355"/>
      <c r="B223" s="43">
        <v>44067</v>
      </c>
      <c r="C223" s="45">
        <v>76.930000000000007</v>
      </c>
      <c r="D223" s="44">
        <v>81.67</v>
      </c>
      <c r="E223" s="44">
        <v>21.39</v>
      </c>
      <c r="F223" s="44">
        <v>17.98</v>
      </c>
      <c r="G223" s="44">
        <v>26.06</v>
      </c>
      <c r="H223" s="44">
        <v>54.69</v>
      </c>
      <c r="I223" s="77">
        <v>29.81</v>
      </c>
      <c r="J223" s="44"/>
      <c r="K223" s="44"/>
      <c r="L223" s="44"/>
      <c r="M223" s="45">
        <v>49.63</v>
      </c>
      <c r="N223" s="158"/>
    </row>
    <row r="224" spans="1:14" ht="15.75" customHeight="1" x14ac:dyDescent="0.2">
      <c r="A224" s="355"/>
      <c r="B224" s="43">
        <v>44068</v>
      </c>
      <c r="C224" s="45">
        <v>76.319999999999993</v>
      </c>
      <c r="D224" s="44">
        <v>81.400000000000006</v>
      </c>
      <c r="E224" s="44">
        <v>21.33</v>
      </c>
      <c r="F224" s="44">
        <v>17.78</v>
      </c>
      <c r="G224" s="44">
        <v>25.73</v>
      </c>
      <c r="H224" s="44">
        <v>54.2</v>
      </c>
      <c r="I224" s="77">
        <v>30.33</v>
      </c>
      <c r="J224" s="44"/>
      <c r="K224" s="44"/>
      <c r="L224" s="44"/>
      <c r="M224" s="45">
        <v>49.25</v>
      </c>
      <c r="N224" s="158"/>
    </row>
    <row r="225" spans="1:14" ht="15.75" customHeight="1" x14ac:dyDescent="0.2">
      <c r="A225" s="355"/>
      <c r="B225" s="43">
        <v>44069</v>
      </c>
      <c r="C225" s="45">
        <v>75.790000000000006</v>
      </c>
      <c r="D225" s="44">
        <v>81.03</v>
      </c>
      <c r="E225" s="44">
        <v>21.39</v>
      </c>
      <c r="F225" s="44">
        <v>17.55</v>
      </c>
      <c r="G225" s="44">
        <v>25.56</v>
      </c>
      <c r="H225" s="44">
        <v>53.7</v>
      </c>
      <c r="I225" s="77">
        <v>30.67</v>
      </c>
      <c r="J225" s="44"/>
      <c r="K225" s="44"/>
      <c r="L225" s="44"/>
      <c r="M225" s="45">
        <v>48.92</v>
      </c>
      <c r="N225" s="158"/>
    </row>
    <row r="226" spans="1:14" ht="15.75" customHeight="1" x14ac:dyDescent="0.2">
      <c r="A226" s="355"/>
      <c r="B226" s="43">
        <v>44070</v>
      </c>
      <c r="C226" s="45">
        <v>75.260000000000005</v>
      </c>
      <c r="D226" s="44">
        <v>80.760000000000005</v>
      </c>
      <c r="E226" s="44">
        <v>21.45</v>
      </c>
      <c r="F226" s="44">
        <v>17.36</v>
      </c>
      <c r="G226" s="44">
        <v>25.22</v>
      </c>
      <c r="H226" s="44">
        <v>53.37</v>
      </c>
      <c r="I226" s="77">
        <v>30.91</v>
      </c>
      <c r="J226" s="44"/>
      <c r="K226" s="44"/>
      <c r="L226" s="44"/>
      <c r="M226" s="45">
        <v>48.61</v>
      </c>
      <c r="N226" s="158"/>
    </row>
    <row r="227" spans="1:14" ht="15.75" customHeight="1" x14ac:dyDescent="0.2">
      <c r="A227" s="355"/>
      <c r="B227" s="43">
        <v>44071</v>
      </c>
      <c r="C227" s="45">
        <v>74.66</v>
      </c>
      <c r="D227" s="44">
        <v>80.55</v>
      </c>
      <c r="E227" s="44">
        <v>21.39</v>
      </c>
      <c r="F227" s="44">
        <v>17.100000000000001</v>
      </c>
      <c r="G227" s="44">
        <v>25.05</v>
      </c>
      <c r="H227" s="44">
        <v>53.04</v>
      </c>
      <c r="I227" s="77">
        <v>31.17</v>
      </c>
      <c r="J227" s="44"/>
      <c r="K227" s="44"/>
      <c r="L227" s="44"/>
      <c r="M227" s="45">
        <v>48.3</v>
      </c>
      <c r="N227" s="159"/>
    </row>
    <row r="228" spans="1:14" ht="15.75" customHeight="1" x14ac:dyDescent="0.2">
      <c r="A228" s="355"/>
      <c r="B228" s="43">
        <v>44072</v>
      </c>
      <c r="C228" s="45">
        <v>74.13</v>
      </c>
      <c r="D228" s="44">
        <v>80.28</v>
      </c>
      <c r="E228" s="44">
        <v>21.33</v>
      </c>
      <c r="F228" s="44">
        <v>16.809999999999999</v>
      </c>
      <c r="G228" s="44">
        <v>24.72</v>
      </c>
      <c r="H228" s="44">
        <v>52.54</v>
      </c>
      <c r="I228" s="77">
        <v>31.5</v>
      </c>
      <c r="J228" s="44"/>
      <c r="K228" s="44"/>
      <c r="L228" s="44"/>
      <c r="M228" s="45">
        <v>47.94</v>
      </c>
      <c r="N228" s="158"/>
    </row>
    <row r="229" spans="1:14" ht="15.75" customHeight="1" x14ac:dyDescent="0.2">
      <c r="A229" s="355"/>
      <c r="B229" s="43">
        <v>44073</v>
      </c>
      <c r="C229" s="45">
        <v>73.61</v>
      </c>
      <c r="D229" s="44">
        <v>79.91</v>
      </c>
      <c r="E229" s="44">
        <v>21.45</v>
      </c>
      <c r="F229" s="44">
        <v>16.489999999999998</v>
      </c>
      <c r="G229" s="44">
        <v>24.55</v>
      </c>
      <c r="H229" s="44">
        <v>52.05</v>
      </c>
      <c r="I229" s="77">
        <v>31.77</v>
      </c>
      <c r="J229" s="44"/>
      <c r="K229" s="44"/>
      <c r="L229" s="44"/>
      <c r="M229" s="45">
        <v>47.6</v>
      </c>
      <c r="N229" s="159"/>
    </row>
    <row r="230" spans="1:14" ht="15.75" customHeight="1" x14ac:dyDescent="0.2">
      <c r="A230" s="356"/>
      <c r="B230" s="43">
        <v>44074</v>
      </c>
      <c r="C230" s="45">
        <v>73.010000000000005</v>
      </c>
      <c r="D230" s="44">
        <v>79.59</v>
      </c>
      <c r="E230" s="44">
        <v>21.45</v>
      </c>
      <c r="F230" s="44">
        <v>16.34</v>
      </c>
      <c r="G230" s="44">
        <v>24.38</v>
      </c>
      <c r="H230" s="44">
        <v>51.55</v>
      </c>
      <c r="I230" s="77">
        <v>32.049999999999997</v>
      </c>
      <c r="J230" s="44">
        <v>40.880000000000003</v>
      </c>
      <c r="K230" s="44">
        <v>6.37</v>
      </c>
      <c r="L230" s="44">
        <v>7.2</v>
      </c>
      <c r="M230" s="45">
        <v>47.25</v>
      </c>
      <c r="N230" s="158"/>
    </row>
    <row r="231" spans="1:14" s="157" customFormat="1" ht="15.75" customHeight="1" x14ac:dyDescent="0.25">
      <c r="A231" s="354">
        <v>2020</v>
      </c>
      <c r="B231" s="239" t="s">
        <v>74</v>
      </c>
      <c r="C231" s="237">
        <f t="shared" ref="C231:I231" si="10">AVERAGE(C232:C261)</f>
        <v>64.090666666666678</v>
      </c>
      <c r="D231" s="236">
        <f t="shared" si="10"/>
        <v>74.421333333333351</v>
      </c>
      <c r="E231" s="236">
        <f t="shared" si="10"/>
        <v>21.205666666666676</v>
      </c>
      <c r="F231" s="236">
        <f t="shared" si="10"/>
        <v>13.009333333333334</v>
      </c>
      <c r="G231" s="236">
        <f t="shared" si="10"/>
        <v>20.937333333333331</v>
      </c>
      <c r="H231" s="236">
        <f t="shared" si="10"/>
        <v>44.985333333333323</v>
      </c>
      <c r="I231" s="238">
        <f t="shared" si="10"/>
        <v>33.698999999999998</v>
      </c>
      <c r="J231" s="236"/>
      <c r="K231" s="236"/>
      <c r="L231" s="236"/>
      <c r="M231" s="237">
        <f>AVERAGE(M232:M261)</f>
        <v>42.039333333333339</v>
      </c>
      <c r="N231" s="156"/>
    </row>
    <row r="232" spans="1:14" ht="15.75" customHeight="1" x14ac:dyDescent="0.2">
      <c r="A232" s="355"/>
      <c r="B232" s="46">
        <v>44075</v>
      </c>
      <c r="C232" s="44">
        <v>72.41</v>
      </c>
      <c r="D232" s="44">
        <v>79.27</v>
      </c>
      <c r="E232" s="44">
        <v>21.45</v>
      </c>
      <c r="F232" s="44">
        <v>16.14</v>
      </c>
      <c r="G232" s="44">
        <v>24.04</v>
      </c>
      <c r="H232" s="44">
        <v>51.06</v>
      </c>
      <c r="I232" s="77">
        <v>32.299999999999997</v>
      </c>
      <c r="J232" s="44"/>
      <c r="K232" s="44"/>
      <c r="L232" s="44"/>
      <c r="M232" s="45">
        <v>46.88</v>
      </c>
      <c r="N232" s="158"/>
    </row>
    <row r="233" spans="1:14" ht="15.75" customHeight="1" x14ac:dyDescent="0.2">
      <c r="A233" s="355"/>
      <c r="B233" s="46">
        <v>44076</v>
      </c>
      <c r="C233" s="44">
        <v>71.89</v>
      </c>
      <c r="D233" s="44">
        <v>79.06</v>
      </c>
      <c r="E233" s="44">
        <v>21.39</v>
      </c>
      <c r="F233" s="44">
        <v>15.9</v>
      </c>
      <c r="G233" s="44">
        <v>23.71</v>
      </c>
      <c r="H233" s="44">
        <v>50.74</v>
      </c>
      <c r="I233" s="77">
        <v>30.82</v>
      </c>
      <c r="J233" s="44"/>
      <c r="K233" s="44"/>
      <c r="L233" s="44"/>
      <c r="M233" s="45">
        <v>46.55</v>
      </c>
      <c r="N233" s="158"/>
    </row>
    <row r="234" spans="1:14" ht="15.75" customHeight="1" x14ac:dyDescent="0.2">
      <c r="A234" s="355"/>
      <c r="B234" s="46">
        <v>44077</v>
      </c>
      <c r="C234" s="44">
        <v>71.3</v>
      </c>
      <c r="D234" s="44">
        <v>78.790000000000006</v>
      </c>
      <c r="E234" s="44">
        <v>21.39</v>
      </c>
      <c r="F234" s="44">
        <v>15.67</v>
      </c>
      <c r="G234" s="44">
        <v>23.37</v>
      </c>
      <c r="H234" s="44">
        <v>50.25</v>
      </c>
      <c r="I234" s="77">
        <v>32.9</v>
      </c>
      <c r="J234" s="44"/>
      <c r="K234" s="44"/>
      <c r="L234" s="44"/>
      <c r="M234" s="45">
        <v>46.21</v>
      </c>
      <c r="N234" s="158"/>
    </row>
    <row r="235" spans="1:14" ht="15.75" customHeight="1" x14ac:dyDescent="0.2">
      <c r="A235" s="355"/>
      <c r="B235" s="46">
        <v>44078</v>
      </c>
      <c r="C235" s="44">
        <v>70.63</v>
      </c>
      <c r="D235" s="44">
        <v>78.47</v>
      </c>
      <c r="E235" s="44">
        <v>21.39</v>
      </c>
      <c r="F235" s="44">
        <v>15.48</v>
      </c>
      <c r="G235" s="44">
        <v>23.2</v>
      </c>
      <c r="H235" s="44">
        <v>49.76</v>
      </c>
      <c r="I235" s="77">
        <v>33.21</v>
      </c>
      <c r="J235" s="44">
        <v>39.46</v>
      </c>
      <c r="K235" s="44">
        <v>7.19</v>
      </c>
      <c r="L235" s="44">
        <v>7.2</v>
      </c>
      <c r="M235" s="45">
        <v>45.85</v>
      </c>
      <c r="N235" s="158"/>
    </row>
    <row r="236" spans="1:14" ht="15.75" customHeight="1" x14ac:dyDescent="0.2">
      <c r="A236" s="355"/>
      <c r="B236" s="46">
        <v>44079</v>
      </c>
      <c r="C236" s="44">
        <v>70.05</v>
      </c>
      <c r="D236" s="44">
        <v>78.05</v>
      </c>
      <c r="E236" s="44">
        <v>21.45</v>
      </c>
      <c r="F236" s="44">
        <v>15.1</v>
      </c>
      <c r="G236" s="44">
        <v>23.03</v>
      </c>
      <c r="H236" s="44">
        <v>49.27</v>
      </c>
      <c r="I236" s="77">
        <v>33.47</v>
      </c>
      <c r="J236" s="44"/>
      <c r="K236" s="44"/>
      <c r="L236" s="44"/>
      <c r="M236" s="45">
        <v>45.49</v>
      </c>
    </row>
    <row r="237" spans="1:14" ht="15.75" customHeight="1" x14ac:dyDescent="0.2">
      <c r="A237" s="355"/>
      <c r="B237" s="46">
        <v>44080</v>
      </c>
      <c r="C237" s="44">
        <v>69.39</v>
      </c>
      <c r="D237" s="44">
        <v>77.89</v>
      </c>
      <c r="E237" s="44">
        <v>21.39</v>
      </c>
      <c r="F237" s="44">
        <v>14.94</v>
      </c>
      <c r="G237" s="44">
        <v>22.7</v>
      </c>
      <c r="H237" s="44">
        <v>48.78</v>
      </c>
      <c r="I237" s="77">
        <v>33.69</v>
      </c>
      <c r="J237" s="44"/>
      <c r="K237" s="44"/>
      <c r="L237" s="44"/>
      <c r="M237" s="45">
        <v>45.12</v>
      </c>
    </row>
    <row r="238" spans="1:14" ht="15.75" customHeight="1" x14ac:dyDescent="0.2">
      <c r="A238" s="355"/>
      <c r="B238" s="46">
        <v>44081</v>
      </c>
      <c r="C238" s="44">
        <v>68.73</v>
      </c>
      <c r="D238" s="44">
        <v>77.52</v>
      </c>
      <c r="E238" s="44">
        <v>21.33</v>
      </c>
      <c r="F238" s="44">
        <v>14.79</v>
      </c>
      <c r="G238" s="44">
        <v>22.53</v>
      </c>
      <c r="H238" s="44">
        <v>48.3</v>
      </c>
      <c r="I238" s="77">
        <v>33.92</v>
      </c>
      <c r="J238" s="44"/>
      <c r="K238" s="44"/>
      <c r="L238" s="44"/>
      <c r="M238" s="45">
        <v>44.76</v>
      </c>
    </row>
    <row r="239" spans="1:14" ht="15.75" customHeight="1" x14ac:dyDescent="0.2">
      <c r="A239" s="355"/>
      <c r="B239" s="46">
        <v>44082</v>
      </c>
      <c r="C239" s="44">
        <v>68</v>
      </c>
      <c r="D239" s="44">
        <v>77.3</v>
      </c>
      <c r="E239" s="44">
        <v>21.39</v>
      </c>
      <c r="F239" s="44">
        <v>14.62</v>
      </c>
      <c r="G239" s="44">
        <v>22.23</v>
      </c>
      <c r="H239" s="44">
        <v>48.14</v>
      </c>
      <c r="I239" s="77">
        <v>34.130000000000003</v>
      </c>
      <c r="J239" s="44"/>
      <c r="K239" s="44"/>
      <c r="L239" s="44"/>
      <c r="M239" s="45">
        <v>44.44</v>
      </c>
    </row>
    <row r="240" spans="1:14" ht="15.75" customHeight="1" x14ac:dyDescent="0.2">
      <c r="A240" s="355"/>
      <c r="B240" s="46">
        <v>44083</v>
      </c>
      <c r="C240" s="44">
        <v>67.64</v>
      </c>
      <c r="D240" s="44">
        <v>76.930000000000007</v>
      </c>
      <c r="E240" s="44">
        <v>21.28</v>
      </c>
      <c r="F240" s="44">
        <v>14.23</v>
      </c>
      <c r="G240" s="44">
        <v>22.08</v>
      </c>
      <c r="H240" s="44">
        <v>47.81</v>
      </c>
      <c r="I240" s="77">
        <v>34.25</v>
      </c>
      <c r="J240" s="44">
        <v>38.04</v>
      </c>
      <c r="K240" s="44">
        <v>7.53</v>
      </c>
      <c r="L240" s="44">
        <v>7.43</v>
      </c>
      <c r="M240" s="45">
        <v>44.17</v>
      </c>
    </row>
    <row r="241" spans="1:14" ht="15.75" customHeight="1" x14ac:dyDescent="0.2">
      <c r="A241" s="355"/>
      <c r="B241" s="46">
        <v>44084</v>
      </c>
      <c r="C241" s="44">
        <v>66.91</v>
      </c>
      <c r="D241" s="44">
        <v>76.61</v>
      </c>
      <c r="E241" s="44">
        <v>21.28</v>
      </c>
      <c r="F241" s="44">
        <v>14.14</v>
      </c>
      <c r="G241" s="44">
        <v>21.78</v>
      </c>
      <c r="H241" s="44">
        <v>47.33</v>
      </c>
      <c r="I241" s="77">
        <v>34.729999999999997</v>
      </c>
      <c r="J241" s="44"/>
      <c r="K241" s="44"/>
      <c r="L241" s="44"/>
      <c r="M241" s="45">
        <v>43.79</v>
      </c>
    </row>
    <row r="242" spans="1:14" ht="15.75" customHeight="1" x14ac:dyDescent="0.2">
      <c r="A242" s="355"/>
      <c r="B242" s="46">
        <v>44085</v>
      </c>
      <c r="C242" s="44">
        <v>66.48</v>
      </c>
      <c r="D242" s="44">
        <v>76.239999999999995</v>
      </c>
      <c r="E242" s="44">
        <v>21.22</v>
      </c>
      <c r="F242" s="44">
        <v>14.05</v>
      </c>
      <c r="G242" s="44">
        <v>21.63</v>
      </c>
      <c r="H242" s="44">
        <v>46.85</v>
      </c>
      <c r="I242" s="44">
        <v>34.590000000000003</v>
      </c>
      <c r="J242" s="45">
        <v>37.6</v>
      </c>
      <c r="K242" s="44">
        <v>7.63</v>
      </c>
      <c r="L242" s="44">
        <v>7.51</v>
      </c>
      <c r="M242" s="45">
        <v>43.5</v>
      </c>
    </row>
    <row r="243" spans="1:14" ht="15.75" customHeight="1" x14ac:dyDescent="0.2">
      <c r="A243" s="355"/>
      <c r="B243" s="46">
        <v>44086</v>
      </c>
      <c r="C243" s="44">
        <v>65.900000000000006</v>
      </c>
      <c r="D243" s="44">
        <v>75.87</v>
      </c>
      <c r="E243" s="44">
        <v>21.16</v>
      </c>
      <c r="F243" s="44">
        <v>13.65</v>
      </c>
      <c r="G243" s="44">
        <v>21.33</v>
      </c>
      <c r="H243" s="44">
        <v>46.53</v>
      </c>
      <c r="I243" s="44">
        <v>34.69</v>
      </c>
      <c r="J243" s="45"/>
      <c r="K243" s="44"/>
      <c r="L243" s="44"/>
      <c r="M243" s="45">
        <v>43.14</v>
      </c>
    </row>
    <row r="244" spans="1:14" ht="15.75" customHeight="1" x14ac:dyDescent="0.2">
      <c r="A244" s="355"/>
      <c r="B244" s="46">
        <v>44087</v>
      </c>
      <c r="C244" s="44">
        <v>65.47</v>
      </c>
      <c r="D244" s="44">
        <v>75.44</v>
      </c>
      <c r="E244" s="44">
        <v>21.16</v>
      </c>
      <c r="F244" s="44">
        <v>13.31</v>
      </c>
      <c r="G244" s="44">
        <v>21.18</v>
      </c>
      <c r="H244" s="44">
        <v>46.21</v>
      </c>
      <c r="I244" s="44">
        <v>34.85</v>
      </c>
      <c r="J244" s="45"/>
      <c r="K244" s="44"/>
      <c r="L244" s="44"/>
      <c r="M244" s="45">
        <v>42.86</v>
      </c>
    </row>
    <row r="245" spans="1:14" ht="15.75" customHeight="1" x14ac:dyDescent="0.2">
      <c r="A245" s="355"/>
      <c r="B245" s="46">
        <v>44088</v>
      </c>
      <c r="C245" s="44">
        <v>65.040000000000006</v>
      </c>
      <c r="D245" s="44">
        <v>75.17</v>
      </c>
      <c r="E245" s="44">
        <v>21.1</v>
      </c>
      <c r="F245" s="44">
        <v>13.11</v>
      </c>
      <c r="G245" s="44">
        <v>21.03</v>
      </c>
      <c r="H245" s="44">
        <v>45.73</v>
      </c>
      <c r="I245" s="44">
        <v>34.869999999999997</v>
      </c>
      <c r="J245" s="45">
        <v>36.83</v>
      </c>
      <c r="K245" s="44">
        <v>8.02</v>
      </c>
      <c r="L245" s="44">
        <v>7.67</v>
      </c>
      <c r="M245" s="45">
        <v>42.57</v>
      </c>
      <c r="N245" s="160"/>
    </row>
    <row r="246" spans="1:14" ht="15.75" customHeight="1" x14ac:dyDescent="0.2">
      <c r="A246" s="355"/>
      <c r="B246" s="46">
        <v>44089</v>
      </c>
      <c r="C246" s="44">
        <v>64.400000000000006</v>
      </c>
      <c r="D246" s="44">
        <v>74.75</v>
      </c>
      <c r="E246" s="44">
        <v>21.1</v>
      </c>
      <c r="F246" s="44">
        <v>13.04</v>
      </c>
      <c r="G246" s="44">
        <v>20.88</v>
      </c>
      <c r="H246" s="44">
        <v>45.25</v>
      </c>
      <c r="I246" s="44">
        <v>34.909999999999997</v>
      </c>
      <c r="J246" s="161"/>
      <c r="M246" s="45">
        <v>42.23</v>
      </c>
    </row>
    <row r="247" spans="1:14" ht="15.75" customHeight="1" x14ac:dyDescent="0.2">
      <c r="A247" s="355"/>
      <c r="B247" s="46">
        <v>44090</v>
      </c>
      <c r="C247" s="44">
        <v>63.83</v>
      </c>
      <c r="D247" s="44">
        <v>74.38</v>
      </c>
      <c r="E247" s="44">
        <v>21.1</v>
      </c>
      <c r="F247" s="44">
        <v>12.78</v>
      </c>
      <c r="G247" s="44">
        <v>20.73</v>
      </c>
      <c r="H247" s="44">
        <v>44.77</v>
      </c>
      <c r="I247" s="44">
        <v>34.94</v>
      </c>
      <c r="J247" s="161"/>
      <c r="M247" s="45">
        <v>41.88</v>
      </c>
      <c r="N247" s="162"/>
    </row>
    <row r="248" spans="1:14" ht="15.75" customHeight="1" x14ac:dyDescent="0.2">
      <c r="A248" s="355"/>
      <c r="B248" s="46">
        <v>44091</v>
      </c>
      <c r="C248" s="44">
        <v>63.4</v>
      </c>
      <c r="D248" s="44">
        <v>73.95</v>
      </c>
      <c r="E248" s="44">
        <v>21.1</v>
      </c>
      <c r="F248" s="44">
        <v>12.56</v>
      </c>
      <c r="G248" s="44">
        <v>20.58</v>
      </c>
      <c r="H248" s="44">
        <v>44.29</v>
      </c>
      <c r="I248" s="44">
        <v>37.19</v>
      </c>
      <c r="J248" s="161"/>
      <c r="M248" s="45">
        <v>41.59</v>
      </c>
    </row>
    <row r="249" spans="1:14" ht="15.75" customHeight="1" x14ac:dyDescent="0.2">
      <c r="A249" s="355"/>
      <c r="B249" s="46">
        <v>44092</v>
      </c>
      <c r="C249" s="44">
        <v>62.76</v>
      </c>
      <c r="D249" s="44">
        <v>73.53</v>
      </c>
      <c r="E249" s="44">
        <v>21.1</v>
      </c>
      <c r="F249" s="44">
        <v>12.6</v>
      </c>
      <c r="G249" s="44">
        <v>20.28</v>
      </c>
      <c r="H249" s="44">
        <v>43.82</v>
      </c>
      <c r="I249" s="44">
        <v>35.049999999999997</v>
      </c>
      <c r="J249" s="161"/>
      <c r="M249" s="45">
        <v>41.21</v>
      </c>
    </row>
    <row r="250" spans="1:14" ht="15.75" customHeight="1" x14ac:dyDescent="0.2">
      <c r="A250" s="355"/>
      <c r="B250" s="46">
        <v>44093</v>
      </c>
      <c r="C250" s="44">
        <v>62.13</v>
      </c>
      <c r="D250" s="44">
        <v>73.209999999999994</v>
      </c>
      <c r="E250" s="44">
        <v>21.1</v>
      </c>
      <c r="F250" s="44">
        <v>12.04</v>
      </c>
      <c r="G250" s="44">
        <v>20.13</v>
      </c>
      <c r="H250" s="44">
        <v>43.18</v>
      </c>
      <c r="I250" s="44">
        <v>35.11</v>
      </c>
      <c r="J250" s="161"/>
      <c r="M250" s="45">
        <v>40.799999999999997</v>
      </c>
    </row>
    <row r="251" spans="1:14" ht="15.75" customHeight="1" x14ac:dyDescent="0.2">
      <c r="A251" s="355"/>
      <c r="B251" s="46">
        <v>44094</v>
      </c>
      <c r="C251" s="44">
        <v>61.71</v>
      </c>
      <c r="D251" s="44">
        <v>72.73</v>
      </c>
      <c r="E251" s="44">
        <v>21.05</v>
      </c>
      <c r="F251" s="44">
        <v>11.76</v>
      </c>
      <c r="G251" s="44">
        <v>19.98</v>
      </c>
      <c r="H251" s="44">
        <v>42.87</v>
      </c>
      <c r="I251" s="44">
        <v>34.67</v>
      </c>
      <c r="J251" s="161"/>
      <c r="M251" s="45">
        <v>40.51</v>
      </c>
    </row>
    <row r="252" spans="1:14" ht="15.75" customHeight="1" x14ac:dyDescent="0.2">
      <c r="A252" s="355"/>
      <c r="B252" s="46">
        <v>44095</v>
      </c>
      <c r="C252" s="44">
        <v>61.07</v>
      </c>
      <c r="D252" s="44">
        <v>72.459999999999994</v>
      </c>
      <c r="E252" s="44">
        <v>21.1</v>
      </c>
      <c r="F252" s="44">
        <v>11.64</v>
      </c>
      <c r="G252" s="44">
        <v>19.829999999999998</v>
      </c>
      <c r="H252" s="44">
        <v>42.55</v>
      </c>
      <c r="I252" s="44">
        <v>35.21</v>
      </c>
      <c r="J252" s="45">
        <v>34.28</v>
      </c>
      <c r="K252" s="44">
        <v>8.24</v>
      </c>
      <c r="L252" s="44">
        <v>7.92</v>
      </c>
      <c r="M252" s="45">
        <v>40.21</v>
      </c>
    </row>
    <row r="253" spans="1:14" ht="15.75" customHeight="1" x14ac:dyDescent="0.2">
      <c r="A253" s="355"/>
      <c r="B253" s="46">
        <v>44096</v>
      </c>
      <c r="C253" s="44">
        <v>60.52</v>
      </c>
      <c r="D253" s="44">
        <v>72.09</v>
      </c>
      <c r="E253" s="44">
        <v>21.1</v>
      </c>
      <c r="F253" s="44">
        <v>11.56</v>
      </c>
      <c r="G253" s="44">
        <v>19.68</v>
      </c>
      <c r="H253" s="44">
        <v>42.08</v>
      </c>
      <c r="I253" s="44">
        <v>34.92</v>
      </c>
      <c r="J253" s="45"/>
      <c r="K253" s="44"/>
      <c r="L253" s="44"/>
      <c r="M253" s="45">
        <v>39.9</v>
      </c>
    </row>
    <row r="254" spans="1:14" ht="15.75" customHeight="1" x14ac:dyDescent="0.2">
      <c r="A254" s="355"/>
      <c r="B254" s="46">
        <v>44097</v>
      </c>
      <c r="C254" s="44">
        <v>60.03</v>
      </c>
      <c r="D254" s="44">
        <v>71.66</v>
      </c>
      <c r="E254" s="44">
        <v>21.1</v>
      </c>
      <c r="F254" s="44">
        <v>11.37</v>
      </c>
      <c r="G254" s="44">
        <v>19.53</v>
      </c>
      <c r="H254" s="44">
        <v>41.77</v>
      </c>
      <c r="I254" s="44">
        <v>34.340000000000003</v>
      </c>
      <c r="J254" s="45"/>
      <c r="K254" s="44"/>
      <c r="L254" s="44"/>
      <c r="M254" s="45">
        <v>39.6</v>
      </c>
    </row>
    <row r="255" spans="1:14" ht="15.75" customHeight="1" x14ac:dyDescent="0.2">
      <c r="A255" s="355"/>
      <c r="B255" s="46">
        <v>44098</v>
      </c>
      <c r="C255" s="44">
        <v>59.4</v>
      </c>
      <c r="D255" s="44">
        <v>71.400000000000006</v>
      </c>
      <c r="E255" s="44">
        <v>21.1</v>
      </c>
      <c r="F255" s="44">
        <v>11.23</v>
      </c>
      <c r="G255" s="44">
        <v>19.38</v>
      </c>
      <c r="H255" s="44">
        <v>41.3</v>
      </c>
      <c r="I255" s="44">
        <v>33.6</v>
      </c>
      <c r="J255" s="45"/>
      <c r="K255" s="44"/>
      <c r="L255" s="44"/>
      <c r="M255" s="45">
        <v>39.25</v>
      </c>
    </row>
    <row r="256" spans="1:14" ht="15.75" customHeight="1" x14ac:dyDescent="0.2">
      <c r="A256" s="355"/>
      <c r="B256" s="46">
        <v>44099</v>
      </c>
      <c r="C256" s="44">
        <v>58.91</v>
      </c>
      <c r="D256" s="44">
        <v>71.02</v>
      </c>
      <c r="E256" s="44">
        <v>21.1</v>
      </c>
      <c r="F256" s="44">
        <v>11.05</v>
      </c>
      <c r="G256" s="44">
        <v>19.23</v>
      </c>
      <c r="H256" s="44">
        <v>40.99</v>
      </c>
      <c r="I256" s="44">
        <v>32.549999999999997</v>
      </c>
      <c r="J256" s="45">
        <v>32.93</v>
      </c>
      <c r="K256" s="44">
        <v>7.45</v>
      </c>
      <c r="L256" s="44">
        <v>8.14</v>
      </c>
      <c r="M256" s="45">
        <v>38.96</v>
      </c>
    </row>
    <row r="257" spans="1:13" ht="15.75" customHeight="1" x14ac:dyDescent="0.2">
      <c r="A257" s="355"/>
      <c r="B257" s="46">
        <v>44100</v>
      </c>
      <c r="C257" s="44">
        <v>58.32</v>
      </c>
      <c r="D257" s="44">
        <v>70.599999999999994</v>
      </c>
      <c r="E257" s="44">
        <v>21.1</v>
      </c>
      <c r="F257" s="44">
        <v>10.95</v>
      </c>
      <c r="G257" s="44">
        <v>18.93</v>
      </c>
      <c r="H257" s="44">
        <v>40.67</v>
      </c>
      <c r="I257" s="44">
        <v>32.06</v>
      </c>
      <c r="J257" s="45"/>
      <c r="K257" s="44"/>
      <c r="L257" s="44"/>
      <c r="M257" s="45">
        <v>38.6</v>
      </c>
    </row>
    <row r="258" spans="1:13" ht="15.75" customHeight="1" x14ac:dyDescent="0.2">
      <c r="A258" s="355"/>
      <c r="B258" s="46">
        <v>44101</v>
      </c>
      <c r="C258" s="44">
        <v>57.68</v>
      </c>
      <c r="D258" s="44">
        <v>70.23</v>
      </c>
      <c r="E258" s="44">
        <v>21.1</v>
      </c>
      <c r="F258" s="44">
        <v>10.85</v>
      </c>
      <c r="G258" s="44">
        <v>18.78</v>
      </c>
      <c r="H258" s="44">
        <v>40.36</v>
      </c>
      <c r="I258" s="44">
        <v>31.02</v>
      </c>
      <c r="J258" s="45"/>
      <c r="K258" s="44"/>
      <c r="L258" s="44"/>
      <c r="M258" s="45">
        <v>38.28</v>
      </c>
    </row>
    <row r="259" spans="1:13" ht="15.75" customHeight="1" x14ac:dyDescent="0.2">
      <c r="A259" s="355"/>
      <c r="B259" s="46">
        <v>44102</v>
      </c>
      <c r="C259" s="44">
        <v>56.85</v>
      </c>
      <c r="D259" s="44">
        <v>69.75</v>
      </c>
      <c r="E259" s="44">
        <v>21.16</v>
      </c>
      <c r="F259" s="44">
        <v>10.76</v>
      </c>
      <c r="G259" s="44">
        <v>18.78</v>
      </c>
      <c r="H259" s="44">
        <v>40.049999999999997</v>
      </c>
      <c r="I259" s="44">
        <v>31.16</v>
      </c>
      <c r="J259" s="45">
        <v>31.8</v>
      </c>
      <c r="K259" s="44">
        <v>6.74</v>
      </c>
      <c r="L259" s="44">
        <v>8.17</v>
      </c>
      <c r="M259" s="45">
        <v>37.93</v>
      </c>
    </row>
    <row r="260" spans="1:13" ht="15.75" customHeight="1" x14ac:dyDescent="0.2">
      <c r="A260" s="355"/>
      <c r="B260" s="46">
        <v>44103</v>
      </c>
      <c r="C260" s="44">
        <v>56.17</v>
      </c>
      <c r="D260" s="44">
        <v>69.319999999999993</v>
      </c>
      <c r="E260" s="44">
        <v>21.16</v>
      </c>
      <c r="F260" s="44">
        <v>10.58</v>
      </c>
      <c r="G260" s="44">
        <v>18.78</v>
      </c>
      <c r="H260" s="44">
        <v>39.58</v>
      </c>
      <c r="I260" s="44">
        <v>31.4</v>
      </c>
      <c r="J260" s="45"/>
      <c r="K260" s="44"/>
      <c r="L260" s="44"/>
      <c r="M260" s="45">
        <v>37.58</v>
      </c>
    </row>
    <row r="261" spans="1:13" ht="15.75" customHeight="1" x14ac:dyDescent="0.2">
      <c r="A261" s="356"/>
      <c r="B261" s="46">
        <v>44104</v>
      </c>
      <c r="C261" s="44">
        <v>55.7</v>
      </c>
      <c r="D261" s="44">
        <v>68.95</v>
      </c>
      <c r="E261" s="44">
        <v>21.22</v>
      </c>
      <c r="F261" s="44">
        <v>10.38</v>
      </c>
      <c r="G261" s="44">
        <v>18.78</v>
      </c>
      <c r="H261" s="44">
        <v>39.270000000000003</v>
      </c>
      <c r="I261" s="44">
        <v>30.42</v>
      </c>
      <c r="J261" s="45"/>
      <c r="K261" s="44"/>
      <c r="L261" s="44"/>
      <c r="M261" s="45">
        <v>37.32</v>
      </c>
    </row>
    <row r="262" spans="1:13" ht="15.75" customHeight="1" x14ac:dyDescent="0.2">
      <c r="A262" s="354">
        <v>2020</v>
      </c>
      <c r="B262" s="229" t="s">
        <v>207</v>
      </c>
      <c r="C262" s="237">
        <f>AVERAGE(C263:C293)</f>
        <v>47.777419354838706</v>
      </c>
      <c r="D262" s="236">
        <f t="shared" ref="D262:H262" si="11">AVERAGE(D263:D293)</f>
        <v>63.896774193548382</v>
      </c>
      <c r="E262" s="236">
        <f t="shared" si="11"/>
        <v>22.094193548387093</v>
      </c>
      <c r="F262" s="236">
        <f t="shared" si="11"/>
        <v>8.3109677419354835</v>
      </c>
      <c r="G262" s="236">
        <f t="shared" si="11"/>
        <v>17.585161290322581</v>
      </c>
      <c r="H262" s="236">
        <f t="shared" si="11"/>
        <v>34.58709677419354</v>
      </c>
      <c r="I262" s="236">
        <f>AVERAGE(I263:I293)</f>
        <v>21.259354838709676</v>
      </c>
      <c r="J262" s="237"/>
      <c r="K262" s="236"/>
      <c r="L262" s="238"/>
      <c r="M262" s="236">
        <f>AVERAGE(M263:M293)</f>
        <v>33.174193548387095</v>
      </c>
    </row>
    <row r="263" spans="1:13" ht="15.75" customHeight="1" x14ac:dyDescent="0.2">
      <c r="A263" s="355"/>
      <c r="B263" s="46">
        <v>44105</v>
      </c>
      <c r="C263" s="44">
        <v>55.09</v>
      </c>
      <c r="D263" s="44">
        <v>68.63</v>
      </c>
      <c r="E263" s="44">
        <v>21.28</v>
      </c>
      <c r="F263" s="44">
        <v>10.26</v>
      </c>
      <c r="G263" s="44">
        <v>18.63</v>
      </c>
      <c r="H263" s="44">
        <v>38.96</v>
      </c>
      <c r="I263" s="44">
        <v>29.26</v>
      </c>
      <c r="J263" s="45"/>
      <c r="K263" s="44"/>
      <c r="L263" s="77"/>
      <c r="M263" s="44">
        <v>37.01</v>
      </c>
    </row>
    <row r="264" spans="1:13" ht="15.75" customHeight="1" x14ac:dyDescent="0.2">
      <c r="A264" s="355"/>
      <c r="B264" s="46">
        <v>44106</v>
      </c>
      <c r="C264" s="44">
        <v>54.48</v>
      </c>
      <c r="D264" s="44">
        <v>68.260000000000005</v>
      </c>
      <c r="E264" s="44">
        <v>21.28</v>
      </c>
      <c r="F264" s="44">
        <v>10.220000000000001</v>
      </c>
      <c r="G264" s="44">
        <v>18.63</v>
      </c>
      <c r="H264" s="44">
        <v>38.65</v>
      </c>
      <c r="I264" s="44">
        <v>28.24</v>
      </c>
      <c r="J264" s="45"/>
      <c r="K264" s="44"/>
      <c r="L264" s="77"/>
      <c r="M264" s="44">
        <v>36.71</v>
      </c>
    </row>
    <row r="265" spans="1:13" ht="15.75" customHeight="1" x14ac:dyDescent="0.2">
      <c r="A265" s="355"/>
      <c r="B265" s="46">
        <v>44107</v>
      </c>
      <c r="C265" s="44">
        <v>53.87</v>
      </c>
      <c r="D265" s="44">
        <v>67.89</v>
      </c>
      <c r="E265" s="44">
        <v>21.28</v>
      </c>
      <c r="F265" s="44">
        <v>10.14</v>
      </c>
      <c r="G265" s="44">
        <v>18.47</v>
      </c>
      <c r="H265" s="44">
        <v>38.35</v>
      </c>
      <c r="I265" s="44">
        <v>26.79</v>
      </c>
      <c r="J265" s="45"/>
      <c r="K265" s="44"/>
      <c r="L265" s="77"/>
      <c r="M265" s="44">
        <v>36.4</v>
      </c>
    </row>
    <row r="266" spans="1:13" ht="15.75" customHeight="1" x14ac:dyDescent="0.2">
      <c r="A266" s="355"/>
      <c r="B266" s="46">
        <v>44108</v>
      </c>
      <c r="C266" s="44">
        <v>53.27</v>
      </c>
      <c r="D266" s="44">
        <v>67.510000000000005</v>
      </c>
      <c r="E266" s="44">
        <v>21.28</v>
      </c>
      <c r="F266" s="44">
        <v>9.9499999999999993</v>
      </c>
      <c r="G266" s="44">
        <v>18.47</v>
      </c>
      <c r="H266" s="44">
        <v>37.89</v>
      </c>
      <c r="I266" s="44">
        <v>25.44</v>
      </c>
      <c r="J266" s="45"/>
      <c r="K266" s="44"/>
      <c r="L266" s="77"/>
      <c r="M266" s="44">
        <v>36.06</v>
      </c>
    </row>
    <row r="267" spans="1:13" ht="15.75" customHeight="1" x14ac:dyDescent="0.2">
      <c r="A267" s="355"/>
      <c r="B267" s="46">
        <v>44109</v>
      </c>
      <c r="C267" s="44">
        <v>52.74</v>
      </c>
      <c r="D267" s="44">
        <v>67.09</v>
      </c>
      <c r="E267" s="44">
        <v>21.22</v>
      </c>
      <c r="F267" s="44">
        <v>9.77</v>
      </c>
      <c r="G267" s="44">
        <v>18.32</v>
      </c>
      <c r="H267" s="44">
        <v>37.42</v>
      </c>
      <c r="I267" s="44">
        <v>24.85</v>
      </c>
      <c r="J267" s="45"/>
      <c r="K267" s="44"/>
      <c r="L267" s="77"/>
      <c r="M267" s="44">
        <v>35.72</v>
      </c>
    </row>
    <row r="268" spans="1:13" ht="15.75" customHeight="1" x14ac:dyDescent="0.2">
      <c r="A268" s="355"/>
      <c r="B268" s="46">
        <v>44110</v>
      </c>
      <c r="C268" s="44">
        <v>52.14</v>
      </c>
      <c r="D268" s="44">
        <v>66.709999999999994</v>
      </c>
      <c r="E268" s="44">
        <v>21.28</v>
      </c>
      <c r="F268" s="44">
        <v>9.67</v>
      </c>
      <c r="G268" s="44">
        <v>18.02</v>
      </c>
      <c r="H268" s="44">
        <v>37.119999999999997</v>
      </c>
      <c r="I268" s="44">
        <v>23.25</v>
      </c>
      <c r="J268" s="45"/>
      <c r="K268" s="44"/>
      <c r="L268" s="77"/>
      <c r="M268" s="44">
        <v>35.36</v>
      </c>
    </row>
    <row r="269" spans="1:13" ht="15.75" customHeight="1" x14ac:dyDescent="0.2">
      <c r="A269" s="355"/>
      <c r="B269" s="46">
        <v>44111</v>
      </c>
      <c r="C269" s="44">
        <v>51.54</v>
      </c>
      <c r="D269" s="44">
        <v>66.290000000000006</v>
      </c>
      <c r="E269" s="44">
        <v>21.22</v>
      </c>
      <c r="F269" s="44">
        <v>9.56</v>
      </c>
      <c r="G269" s="44">
        <v>18.02</v>
      </c>
      <c r="H269" s="44">
        <v>36.81</v>
      </c>
      <c r="I269" s="44">
        <v>20.309999999999999</v>
      </c>
      <c r="J269" s="45"/>
      <c r="K269" s="44"/>
      <c r="L269" s="77"/>
      <c r="M269" s="44">
        <v>35.049999999999997</v>
      </c>
    </row>
    <row r="270" spans="1:13" ht="15.75" customHeight="1" x14ac:dyDescent="0.2">
      <c r="A270" s="355"/>
      <c r="B270" s="46">
        <v>44112</v>
      </c>
      <c r="C270" s="44">
        <v>50.95</v>
      </c>
      <c r="D270" s="44">
        <v>65.92</v>
      </c>
      <c r="E270" s="44">
        <v>21.28</v>
      </c>
      <c r="F270" s="44">
        <v>9.33</v>
      </c>
      <c r="G270" s="44">
        <v>17.87</v>
      </c>
      <c r="H270" s="44">
        <v>36.51</v>
      </c>
      <c r="I270" s="44">
        <v>18.920000000000002</v>
      </c>
      <c r="J270" s="45"/>
      <c r="K270" s="44"/>
      <c r="L270" s="77"/>
      <c r="M270" s="44">
        <v>34.729999999999997</v>
      </c>
    </row>
    <row r="271" spans="1:13" ht="15.75" customHeight="1" x14ac:dyDescent="0.2">
      <c r="A271" s="355"/>
      <c r="B271" s="46">
        <v>44113</v>
      </c>
      <c r="C271" s="44">
        <v>50.75</v>
      </c>
      <c r="D271" s="44">
        <v>65.650000000000006</v>
      </c>
      <c r="E271" s="44">
        <v>21.68</v>
      </c>
      <c r="F271" s="44">
        <v>9.24</v>
      </c>
      <c r="G271" s="44">
        <v>18.32</v>
      </c>
      <c r="H271" s="44">
        <v>36.35</v>
      </c>
      <c r="I271" s="44">
        <v>19.18</v>
      </c>
      <c r="J271" s="45"/>
      <c r="K271" s="44"/>
      <c r="L271" s="77"/>
      <c r="M271" s="44">
        <v>34.72</v>
      </c>
    </row>
    <row r="272" spans="1:13" ht="15.75" customHeight="1" x14ac:dyDescent="0.2">
      <c r="A272" s="355"/>
      <c r="B272" s="46">
        <v>44114</v>
      </c>
      <c r="C272" s="44">
        <v>50.55</v>
      </c>
      <c r="D272" s="44">
        <v>65.44</v>
      </c>
      <c r="E272" s="44">
        <v>21.85</v>
      </c>
      <c r="F272" s="44">
        <v>9.2100000000000009</v>
      </c>
      <c r="G272" s="44">
        <v>18.32</v>
      </c>
      <c r="H272" s="44">
        <v>36.049999999999997</v>
      </c>
      <c r="I272" s="44">
        <v>19.36</v>
      </c>
      <c r="J272" s="45"/>
      <c r="K272" s="44"/>
      <c r="L272" s="77"/>
      <c r="M272" s="44">
        <v>34.6</v>
      </c>
    </row>
    <row r="273" spans="1:13" ht="15.75" customHeight="1" x14ac:dyDescent="0.2">
      <c r="A273" s="355"/>
      <c r="B273" s="46">
        <v>44115</v>
      </c>
      <c r="C273" s="44">
        <v>50.03</v>
      </c>
      <c r="D273" s="44">
        <v>64.959999999999994</v>
      </c>
      <c r="E273" s="44">
        <v>22.02</v>
      </c>
      <c r="F273" s="44">
        <v>9.09</v>
      </c>
      <c r="G273" s="44">
        <v>18.170000000000002</v>
      </c>
      <c r="H273" s="44">
        <v>35.74</v>
      </c>
      <c r="I273" s="44">
        <v>19.239999999999998</v>
      </c>
      <c r="J273" s="45"/>
      <c r="K273" s="44"/>
      <c r="L273" s="77"/>
      <c r="M273" s="44">
        <v>34.31</v>
      </c>
    </row>
    <row r="274" spans="1:13" ht="15.75" customHeight="1" x14ac:dyDescent="0.2">
      <c r="A274" s="355"/>
      <c r="B274" s="46">
        <v>44116</v>
      </c>
      <c r="C274" s="44">
        <v>49.51</v>
      </c>
      <c r="D274" s="44">
        <v>64.53</v>
      </c>
      <c r="E274" s="44">
        <v>22.02</v>
      </c>
      <c r="F274" s="44">
        <v>9</v>
      </c>
      <c r="G274" s="44">
        <v>18.170000000000002</v>
      </c>
      <c r="H274" s="44">
        <v>35.44</v>
      </c>
      <c r="I274" s="44">
        <v>20.13</v>
      </c>
      <c r="J274" s="45">
        <v>29.87</v>
      </c>
      <c r="K274" s="44">
        <v>5</v>
      </c>
      <c r="L274" s="77">
        <v>8.24</v>
      </c>
      <c r="M274" s="44">
        <v>34.049999999999997</v>
      </c>
    </row>
    <row r="275" spans="1:13" ht="15.75" customHeight="1" x14ac:dyDescent="0.2">
      <c r="A275" s="355"/>
      <c r="B275" s="46">
        <v>44117</v>
      </c>
      <c r="C275" s="44">
        <v>48.98</v>
      </c>
      <c r="D275" s="44">
        <v>64.05</v>
      </c>
      <c r="E275" s="44">
        <v>22.02</v>
      </c>
      <c r="F275" s="44">
        <v>8.91</v>
      </c>
      <c r="G275" s="44">
        <v>18.02</v>
      </c>
      <c r="H275" s="44">
        <v>34.979999999999997</v>
      </c>
      <c r="I275" s="44">
        <v>20.010000000000002</v>
      </c>
      <c r="J275" s="45"/>
      <c r="K275" s="44"/>
      <c r="L275" s="44"/>
      <c r="M275" s="45">
        <v>33.72</v>
      </c>
    </row>
    <row r="276" spans="1:13" ht="15.75" customHeight="1" x14ac:dyDescent="0.2">
      <c r="A276" s="355"/>
      <c r="B276" s="46">
        <v>44118</v>
      </c>
      <c r="C276" s="44">
        <v>48.4</v>
      </c>
      <c r="D276" s="44">
        <v>63.68</v>
      </c>
      <c r="E276" s="44">
        <v>22.14</v>
      </c>
      <c r="F276" s="44">
        <v>8.69</v>
      </c>
      <c r="G276" s="44">
        <v>17.87</v>
      </c>
      <c r="H276" s="44">
        <v>34.68</v>
      </c>
      <c r="I276" s="44">
        <v>20.350000000000001</v>
      </c>
      <c r="J276" s="45"/>
      <c r="K276" s="44"/>
      <c r="L276" s="44"/>
      <c r="M276" s="45">
        <v>33.43</v>
      </c>
    </row>
    <row r="277" spans="1:13" ht="15.75" customHeight="1" x14ac:dyDescent="0.2">
      <c r="A277" s="355"/>
      <c r="B277" s="46">
        <v>44119</v>
      </c>
      <c r="C277" s="44">
        <v>48.01</v>
      </c>
      <c r="D277" s="44">
        <v>63.36</v>
      </c>
      <c r="E277" s="44">
        <v>22.14</v>
      </c>
      <c r="F277" s="44">
        <v>8.5399999999999991</v>
      </c>
      <c r="G277" s="44">
        <v>17.87</v>
      </c>
      <c r="H277" s="44">
        <v>34.380000000000003</v>
      </c>
      <c r="I277" s="44">
        <v>20.56</v>
      </c>
      <c r="J277" s="45"/>
      <c r="K277" s="44"/>
      <c r="L277" s="44"/>
      <c r="M277" s="45">
        <v>33.21</v>
      </c>
    </row>
    <row r="278" spans="1:13" ht="15.75" customHeight="1" x14ac:dyDescent="0.2">
      <c r="A278" s="355"/>
      <c r="B278" s="46">
        <v>44120</v>
      </c>
      <c r="C278" s="44">
        <v>47.43</v>
      </c>
      <c r="D278" s="44">
        <v>63.11</v>
      </c>
      <c r="E278" s="44">
        <v>22.2</v>
      </c>
      <c r="F278" s="44">
        <v>8.4700000000000006</v>
      </c>
      <c r="G278" s="44">
        <v>17.72</v>
      </c>
      <c r="H278" s="44">
        <v>34.229999999999997</v>
      </c>
      <c r="I278" s="44">
        <v>20.85</v>
      </c>
      <c r="J278" s="45">
        <v>28.56</v>
      </c>
      <c r="K278" s="44">
        <v>5.51</v>
      </c>
      <c r="L278" s="44">
        <v>8.27</v>
      </c>
      <c r="M278" s="45">
        <v>32.96</v>
      </c>
    </row>
    <row r="279" spans="1:13" ht="15.75" customHeight="1" x14ac:dyDescent="0.2">
      <c r="A279" s="355"/>
      <c r="B279" s="46">
        <v>44121</v>
      </c>
      <c r="C279" s="44">
        <v>46.85</v>
      </c>
      <c r="D279" s="44">
        <v>62.93</v>
      </c>
      <c r="E279" s="44">
        <v>22.2</v>
      </c>
      <c r="F279" s="44">
        <v>8.3699999999999992</v>
      </c>
      <c r="G279" s="44">
        <v>17.57</v>
      </c>
      <c r="H279" s="44">
        <v>33.93</v>
      </c>
      <c r="I279" s="44">
        <v>21.09</v>
      </c>
      <c r="J279" s="45"/>
      <c r="K279" s="44"/>
      <c r="L279" s="44"/>
      <c r="M279" s="45">
        <v>32.69</v>
      </c>
    </row>
    <row r="280" spans="1:13" ht="15.75" customHeight="1" x14ac:dyDescent="0.2">
      <c r="A280" s="355"/>
      <c r="B280" s="46">
        <v>44122</v>
      </c>
      <c r="C280" s="44">
        <v>46.21</v>
      </c>
      <c r="D280" s="44">
        <v>62.71</v>
      </c>
      <c r="E280" s="44">
        <v>22.2</v>
      </c>
      <c r="F280" s="44">
        <v>8.1300000000000008</v>
      </c>
      <c r="G280" s="44">
        <v>17.57</v>
      </c>
      <c r="H280" s="44">
        <v>33.78</v>
      </c>
      <c r="I280" s="44">
        <v>21.65</v>
      </c>
      <c r="J280" s="45"/>
      <c r="K280" s="44"/>
      <c r="L280" s="44"/>
      <c r="M280" s="45">
        <v>32.44</v>
      </c>
    </row>
    <row r="281" spans="1:13" ht="15.75" customHeight="1" x14ac:dyDescent="0.2">
      <c r="A281" s="355"/>
      <c r="B281" s="46">
        <v>44123</v>
      </c>
      <c r="C281" s="44">
        <v>46.02</v>
      </c>
      <c r="D281" s="44">
        <v>62.59</v>
      </c>
      <c r="E281" s="44">
        <v>22.2</v>
      </c>
      <c r="F281" s="44">
        <v>7.9</v>
      </c>
      <c r="G281" s="44">
        <v>17.420000000000002</v>
      </c>
      <c r="H281" s="44">
        <v>33.47</v>
      </c>
      <c r="I281" s="44">
        <v>19.309999999999999</v>
      </c>
      <c r="J281" s="45"/>
      <c r="K281" s="44"/>
      <c r="L281" s="44"/>
      <c r="M281" s="45">
        <v>32.270000000000003</v>
      </c>
    </row>
    <row r="282" spans="1:13" ht="15.75" customHeight="1" x14ac:dyDescent="0.2">
      <c r="A282" s="355"/>
      <c r="B282" s="46">
        <v>44124</v>
      </c>
      <c r="C282" s="44">
        <v>45.7</v>
      </c>
      <c r="D282" s="44">
        <v>62.45</v>
      </c>
      <c r="E282" s="44">
        <v>22.2</v>
      </c>
      <c r="F282" s="44">
        <v>7.7</v>
      </c>
      <c r="G282" s="44">
        <v>17.27</v>
      </c>
      <c r="H282" s="44">
        <v>33.17</v>
      </c>
      <c r="I282" s="44">
        <v>16.89</v>
      </c>
      <c r="J282" s="45"/>
      <c r="K282" s="44"/>
      <c r="L282" s="44"/>
      <c r="M282" s="45">
        <v>32.03</v>
      </c>
    </row>
    <row r="283" spans="1:13" ht="15.75" customHeight="1" x14ac:dyDescent="0.2">
      <c r="A283" s="355"/>
      <c r="B283" s="46">
        <v>44125</v>
      </c>
      <c r="C283" s="44">
        <v>45.89</v>
      </c>
      <c r="D283" s="44">
        <v>62.52</v>
      </c>
      <c r="E283" s="44">
        <v>22.37</v>
      </c>
      <c r="F283" s="44">
        <v>7.5</v>
      </c>
      <c r="G283" s="44">
        <v>17.12</v>
      </c>
      <c r="H283" s="44">
        <v>33.17</v>
      </c>
      <c r="I283" s="44">
        <v>17.98</v>
      </c>
      <c r="J283" s="45"/>
      <c r="K283" s="44"/>
      <c r="L283" s="44"/>
      <c r="M283" s="45">
        <v>32.07</v>
      </c>
    </row>
    <row r="284" spans="1:13" ht="15.75" customHeight="1" x14ac:dyDescent="0.2">
      <c r="A284" s="355"/>
      <c r="B284" s="46">
        <v>44126</v>
      </c>
      <c r="C284" s="44">
        <v>45.51</v>
      </c>
      <c r="D284" s="44">
        <v>62.37</v>
      </c>
      <c r="E284" s="44">
        <v>22.61</v>
      </c>
      <c r="F284" s="44">
        <v>7.36</v>
      </c>
      <c r="G284" s="44">
        <v>16.97</v>
      </c>
      <c r="H284" s="44">
        <v>32.869999999999997</v>
      </c>
      <c r="I284" s="44">
        <v>17.68</v>
      </c>
      <c r="J284" s="45"/>
      <c r="K284" s="44"/>
      <c r="L284" s="44"/>
      <c r="M284" s="45">
        <v>31.85</v>
      </c>
    </row>
    <row r="285" spans="1:13" ht="15.75" customHeight="1" x14ac:dyDescent="0.2">
      <c r="A285" s="355"/>
      <c r="B285" s="46">
        <v>44127</v>
      </c>
      <c r="C285" s="44">
        <v>45.19</v>
      </c>
      <c r="D285" s="44">
        <v>62.19</v>
      </c>
      <c r="E285" s="44">
        <v>22.72</v>
      </c>
      <c r="F285" s="44">
        <v>7.2</v>
      </c>
      <c r="G285" s="44">
        <v>16.82</v>
      </c>
      <c r="H285" s="44">
        <v>32.72</v>
      </c>
      <c r="I285" s="44">
        <v>18.77</v>
      </c>
      <c r="J285" s="45">
        <v>29.58</v>
      </c>
      <c r="K285" s="44">
        <v>4.5999999999999996</v>
      </c>
      <c r="L285" s="44">
        <v>8.27</v>
      </c>
      <c r="M285" s="45">
        <v>31.68</v>
      </c>
    </row>
    <row r="286" spans="1:13" ht="15.75" customHeight="1" x14ac:dyDescent="0.2">
      <c r="A286" s="355"/>
      <c r="B286" s="46">
        <v>44128</v>
      </c>
      <c r="C286" s="44">
        <v>44.68</v>
      </c>
      <c r="D286" s="44">
        <v>61.97</v>
      </c>
      <c r="E286" s="44">
        <v>22.61</v>
      </c>
      <c r="F286" s="44">
        <v>7.1</v>
      </c>
      <c r="G286" s="44">
        <v>16.670000000000002</v>
      </c>
      <c r="H286" s="44">
        <v>32.42</v>
      </c>
      <c r="I286" s="44">
        <v>19.47</v>
      </c>
      <c r="J286" s="45"/>
      <c r="K286" s="44"/>
      <c r="L286" s="44"/>
      <c r="M286" s="45">
        <v>31.4</v>
      </c>
    </row>
    <row r="287" spans="1:13" ht="15.75" customHeight="1" x14ac:dyDescent="0.2">
      <c r="A287" s="355"/>
      <c r="B287" s="46">
        <v>44129</v>
      </c>
      <c r="C287" s="44">
        <v>44.12</v>
      </c>
      <c r="D287" s="44">
        <v>61.75</v>
      </c>
      <c r="E287" s="44">
        <v>22.55</v>
      </c>
      <c r="F287" s="44">
        <v>7.06</v>
      </c>
      <c r="G287" s="44">
        <v>16.52</v>
      </c>
      <c r="H287" s="44">
        <v>32.28</v>
      </c>
      <c r="I287" s="44">
        <v>20.25</v>
      </c>
      <c r="J287" s="45"/>
      <c r="K287" s="44"/>
      <c r="L287" s="44"/>
      <c r="M287" s="45">
        <v>31.16</v>
      </c>
    </row>
    <row r="288" spans="1:13" ht="15.75" customHeight="1" x14ac:dyDescent="0.2">
      <c r="A288" s="355"/>
      <c r="B288" s="46">
        <v>44130</v>
      </c>
      <c r="C288" s="44">
        <v>43.55</v>
      </c>
      <c r="D288" s="44">
        <v>61.53</v>
      </c>
      <c r="E288" s="44">
        <v>22.55</v>
      </c>
      <c r="F288" s="44">
        <v>6.93</v>
      </c>
      <c r="G288" s="44">
        <v>16.37</v>
      </c>
      <c r="H288" s="44">
        <v>31.98</v>
      </c>
      <c r="I288" s="44">
        <v>20.93</v>
      </c>
      <c r="J288" s="45"/>
      <c r="K288" s="44"/>
      <c r="L288" s="44"/>
      <c r="M288" s="45">
        <v>30.89</v>
      </c>
    </row>
    <row r="289" spans="1:13" ht="15.75" customHeight="1" x14ac:dyDescent="0.2">
      <c r="A289" s="355"/>
      <c r="B289" s="46">
        <v>44131</v>
      </c>
      <c r="C289" s="44">
        <v>42.99</v>
      </c>
      <c r="D289" s="44">
        <v>61.35</v>
      </c>
      <c r="E289" s="44">
        <v>22.55</v>
      </c>
      <c r="F289" s="44">
        <v>6.73</v>
      </c>
      <c r="G289" s="44">
        <v>16.37</v>
      </c>
      <c r="H289" s="44">
        <v>31.68</v>
      </c>
      <c r="I289" s="44">
        <v>21.14</v>
      </c>
      <c r="J289" s="45"/>
      <c r="K289" s="44"/>
      <c r="L289" s="44"/>
      <c r="M289" s="45">
        <v>30.63</v>
      </c>
    </row>
    <row r="290" spans="1:13" ht="15.75" customHeight="1" x14ac:dyDescent="0.2">
      <c r="A290" s="355"/>
      <c r="B290" s="46">
        <v>44132</v>
      </c>
      <c r="C290" s="44">
        <v>42.49</v>
      </c>
      <c r="D290" s="44">
        <v>61.13</v>
      </c>
      <c r="E290" s="44">
        <v>22.61</v>
      </c>
      <c r="F290" s="44">
        <v>6.61</v>
      </c>
      <c r="G290" s="44">
        <v>16.22</v>
      </c>
      <c r="H290" s="44">
        <v>31.38</v>
      </c>
      <c r="I290" s="44">
        <v>21.16</v>
      </c>
      <c r="J290" s="45"/>
      <c r="K290" s="44"/>
      <c r="L290" s="44"/>
      <c r="M290" s="45">
        <v>30.38</v>
      </c>
    </row>
    <row r="291" spans="1:13" ht="15.75" customHeight="1" x14ac:dyDescent="0.2">
      <c r="A291" s="355"/>
      <c r="B291" s="46">
        <v>44133</v>
      </c>
      <c r="C291" s="44">
        <v>41.86</v>
      </c>
      <c r="D291" s="44">
        <v>60.94</v>
      </c>
      <c r="E291" s="44">
        <v>22.49</v>
      </c>
      <c r="F291" s="44">
        <v>6.39</v>
      </c>
      <c r="G291" s="44">
        <v>17.12</v>
      </c>
      <c r="H291" s="44">
        <v>31.83</v>
      </c>
      <c r="I291" s="44">
        <v>21.99</v>
      </c>
      <c r="J291" s="45"/>
      <c r="K291" s="44"/>
      <c r="L291" s="44"/>
      <c r="M291" s="45">
        <v>30.41</v>
      </c>
    </row>
    <row r="292" spans="1:13" ht="15.75" customHeight="1" x14ac:dyDescent="0.2">
      <c r="A292" s="355"/>
      <c r="B292" s="46">
        <v>44134</v>
      </c>
      <c r="C292" s="44">
        <v>41.24</v>
      </c>
      <c r="D292" s="44">
        <v>60.72</v>
      </c>
      <c r="E292" s="44">
        <v>23.08</v>
      </c>
      <c r="F292" s="44">
        <v>6.33</v>
      </c>
      <c r="G292" s="44">
        <v>16.97</v>
      </c>
      <c r="H292" s="44">
        <v>31.98</v>
      </c>
      <c r="I292" s="44">
        <v>21.67</v>
      </c>
      <c r="J292" s="45">
        <v>27.54</v>
      </c>
      <c r="K292" s="44">
        <v>4.68</v>
      </c>
      <c r="L292" s="44">
        <v>8.14</v>
      </c>
      <c r="M292" s="45">
        <v>30.23</v>
      </c>
    </row>
    <row r="293" spans="1:13" ht="15.75" customHeight="1" x14ac:dyDescent="0.2">
      <c r="A293" s="356"/>
      <c r="B293" s="46">
        <v>44135</v>
      </c>
      <c r="C293" s="41">
        <v>41.06</v>
      </c>
      <c r="D293" s="42">
        <v>60.57</v>
      </c>
      <c r="E293" s="42">
        <v>23.79</v>
      </c>
      <c r="F293" s="42">
        <v>6.28</v>
      </c>
      <c r="G293" s="42">
        <v>17.27</v>
      </c>
      <c r="H293" s="42">
        <v>31.98</v>
      </c>
      <c r="I293" s="42">
        <v>22.32</v>
      </c>
      <c r="J293" s="41"/>
      <c r="K293" s="42"/>
      <c r="L293" s="42"/>
      <c r="M293" s="41">
        <v>30.23</v>
      </c>
    </row>
    <row r="294" spans="1:13" ht="15.75" customHeight="1" x14ac:dyDescent="0.2">
      <c r="A294" s="354">
        <v>2020</v>
      </c>
      <c r="B294" s="229" t="s">
        <v>213</v>
      </c>
      <c r="C294" s="237">
        <f>AVERAGE(C295:C324)</f>
        <v>35.047333333333334</v>
      </c>
      <c r="D294" s="236">
        <f t="shared" ref="D294:I294" si="12">AVERAGE(D295:D324)</f>
        <v>57.282000000000011</v>
      </c>
      <c r="E294" s="236">
        <f t="shared" si="12"/>
        <v>26.900666666666663</v>
      </c>
      <c r="F294" s="236">
        <f t="shared" si="12"/>
        <v>5.9039999999999981</v>
      </c>
      <c r="G294" s="236">
        <f t="shared" si="12"/>
        <v>16.774999999999999</v>
      </c>
      <c r="H294" s="236">
        <f t="shared" si="12"/>
        <v>28.653000000000002</v>
      </c>
      <c r="I294" s="236">
        <f t="shared" si="12"/>
        <v>21.888000000000002</v>
      </c>
      <c r="J294" s="237"/>
      <c r="K294" s="236"/>
      <c r="L294" s="236"/>
      <c r="M294" s="237">
        <f>AVERAGE(M295:M324)</f>
        <v>27.474</v>
      </c>
    </row>
    <row r="295" spans="1:13" ht="15.75" customHeight="1" x14ac:dyDescent="0.2">
      <c r="A295" s="355"/>
      <c r="B295" s="46">
        <v>44136</v>
      </c>
      <c r="C295" s="44">
        <v>40.81</v>
      </c>
      <c r="D295" s="44">
        <v>60.39</v>
      </c>
      <c r="E295" s="44">
        <v>24.03</v>
      </c>
      <c r="F295" s="44">
        <v>6.14</v>
      </c>
      <c r="G295" s="44">
        <v>17.12</v>
      </c>
      <c r="H295" s="44">
        <v>31.68</v>
      </c>
      <c r="I295" s="44">
        <v>20.23</v>
      </c>
      <c r="J295" s="45"/>
      <c r="K295" s="44"/>
      <c r="L295" s="44"/>
      <c r="M295" s="45">
        <v>30.02</v>
      </c>
    </row>
    <row r="296" spans="1:13" ht="15.75" customHeight="1" x14ac:dyDescent="0.2">
      <c r="A296" s="355"/>
      <c r="B296" s="46">
        <v>44137</v>
      </c>
      <c r="C296" s="44">
        <v>40.380000000000003</v>
      </c>
      <c r="D296" s="44">
        <v>60.17</v>
      </c>
      <c r="E296" s="44">
        <v>24.15</v>
      </c>
      <c r="F296" s="44">
        <v>6.09</v>
      </c>
      <c r="G296" s="44">
        <v>16.97</v>
      </c>
      <c r="H296" s="44">
        <v>31.53</v>
      </c>
      <c r="I296" s="44">
        <v>18.850000000000001</v>
      </c>
      <c r="J296" s="45"/>
      <c r="K296" s="44"/>
      <c r="L296" s="44"/>
      <c r="M296" s="45">
        <v>29.79</v>
      </c>
    </row>
    <row r="297" spans="1:13" ht="15.75" customHeight="1" x14ac:dyDescent="0.2">
      <c r="A297" s="355"/>
      <c r="B297" s="46">
        <v>44138</v>
      </c>
      <c r="C297" s="44">
        <v>39.950000000000003</v>
      </c>
      <c r="D297" s="44">
        <v>59.91</v>
      </c>
      <c r="E297" s="44">
        <v>24.21</v>
      </c>
      <c r="F297" s="44">
        <v>6.17</v>
      </c>
      <c r="G297" s="44">
        <v>16.97</v>
      </c>
      <c r="H297" s="44">
        <v>31.38</v>
      </c>
      <c r="I297" s="44">
        <v>17.48</v>
      </c>
      <c r="J297" s="45"/>
      <c r="K297" s="44"/>
      <c r="L297" s="44"/>
      <c r="M297" s="45">
        <v>29.59</v>
      </c>
    </row>
    <row r="298" spans="1:13" ht="15.75" customHeight="1" x14ac:dyDescent="0.2">
      <c r="A298" s="355"/>
      <c r="B298" s="46">
        <v>44139</v>
      </c>
      <c r="C298" s="44">
        <v>39.58</v>
      </c>
      <c r="D298" s="44">
        <v>59.62</v>
      </c>
      <c r="E298" s="44">
        <v>24.39</v>
      </c>
      <c r="F298" s="44">
        <v>6.17</v>
      </c>
      <c r="G298" s="44">
        <v>16.97</v>
      </c>
      <c r="H298" s="44">
        <v>31.38</v>
      </c>
      <c r="I298" s="44">
        <v>18.62</v>
      </c>
      <c r="J298" s="45"/>
      <c r="K298" s="44"/>
      <c r="L298" s="44"/>
      <c r="M298" s="45">
        <v>29.43</v>
      </c>
    </row>
    <row r="299" spans="1:13" ht="15.75" customHeight="1" x14ac:dyDescent="0.2">
      <c r="A299" s="355"/>
      <c r="B299" s="46">
        <v>44140</v>
      </c>
      <c r="C299" s="44">
        <v>39.28</v>
      </c>
      <c r="D299" s="44">
        <v>59.51</v>
      </c>
      <c r="E299" s="44">
        <v>24.94</v>
      </c>
      <c r="F299" s="44">
        <v>6.25</v>
      </c>
      <c r="G299" s="44">
        <v>17.420000000000002</v>
      </c>
      <c r="H299" s="44">
        <v>31.38</v>
      </c>
      <c r="I299" s="44">
        <v>17.54</v>
      </c>
      <c r="J299" s="45"/>
      <c r="K299" s="44"/>
      <c r="L299" s="44"/>
      <c r="M299" s="45">
        <v>29.4</v>
      </c>
    </row>
    <row r="300" spans="1:13" ht="15.75" customHeight="1" x14ac:dyDescent="0.2">
      <c r="A300" s="355"/>
      <c r="B300" s="46">
        <v>44141</v>
      </c>
      <c r="C300" s="44">
        <v>38.85</v>
      </c>
      <c r="D300" s="44">
        <v>59.4</v>
      </c>
      <c r="E300" s="44">
        <v>25.06</v>
      </c>
      <c r="F300" s="44">
        <v>6.33</v>
      </c>
      <c r="G300" s="44">
        <v>17.27</v>
      </c>
      <c r="H300" s="44">
        <v>31.23</v>
      </c>
      <c r="I300" s="44">
        <v>20.5</v>
      </c>
      <c r="J300" s="45"/>
      <c r="K300" s="44"/>
      <c r="L300" s="44"/>
      <c r="M300" s="45">
        <v>29.27</v>
      </c>
    </row>
    <row r="301" spans="1:13" ht="15.75" customHeight="1" x14ac:dyDescent="0.2">
      <c r="A301" s="355"/>
      <c r="B301" s="46">
        <v>44142</v>
      </c>
      <c r="C301" s="44">
        <v>38.61</v>
      </c>
      <c r="D301" s="44">
        <v>59.29</v>
      </c>
      <c r="E301" s="44">
        <v>25.06</v>
      </c>
      <c r="F301" s="44">
        <v>6.33</v>
      </c>
      <c r="G301" s="44">
        <v>17.12</v>
      </c>
      <c r="H301" s="44">
        <v>30.79</v>
      </c>
      <c r="I301" s="44">
        <v>21.17</v>
      </c>
      <c r="J301" s="45"/>
      <c r="K301" s="44"/>
      <c r="L301" s="44"/>
      <c r="M301" s="45">
        <v>29.08</v>
      </c>
    </row>
    <row r="302" spans="1:13" ht="15.75" customHeight="1" x14ac:dyDescent="0.2">
      <c r="A302" s="355"/>
      <c r="B302" s="46">
        <v>44143</v>
      </c>
      <c r="C302" s="44">
        <v>38.31</v>
      </c>
      <c r="D302" s="44">
        <v>59.1</v>
      </c>
      <c r="E302" s="44">
        <v>25.12</v>
      </c>
      <c r="F302" s="44">
        <v>6.28</v>
      </c>
      <c r="G302" s="44">
        <v>17.12</v>
      </c>
      <c r="H302" s="44">
        <v>30.2</v>
      </c>
      <c r="I302" s="44">
        <v>22.6</v>
      </c>
      <c r="J302" s="45"/>
      <c r="K302" s="44"/>
      <c r="L302" s="44"/>
      <c r="M302" s="45">
        <v>28.88</v>
      </c>
    </row>
    <row r="303" spans="1:13" ht="15.75" customHeight="1" x14ac:dyDescent="0.2">
      <c r="A303" s="355"/>
      <c r="B303" s="46">
        <v>44144</v>
      </c>
      <c r="C303" s="44">
        <v>37.94</v>
      </c>
      <c r="D303" s="44">
        <v>58.85</v>
      </c>
      <c r="E303" s="44">
        <v>25.12</v>
      </c>
      <c r="F303" s="44">
        <v>6.28</v>
      </c>
      <c r="G303" s="44">
        <v>16.97</v>
      </c>
      <c r="H303" s="44">
        <v>29.9</v>
      </c>
      <c r="I303" s="44">
        <v>20.309999999999999</v>
      </c>
      <c r="J303" s="45">
        <v>26.73</v>
      </c>
      <c r="K303" s="44">
        <v>3.82</v>
      </c>
      <c r="L303" s="44">
        <v>6.57</v>
      </c>
      <c r="M303" s="45">
        <v>28.65</v>
      </c>
    </row>
    <row r="304" spans="1:13" ht="15.75" customHeight="1" x14ac:dyDescent="0.2">
      <c r="A304" s="355"/>
      <c r="B304" s="46">
        <v>44145</v>
      </c>
      <c r="C304" s="44">
        <v>37.4</v>
      </c>
      <c r="D304" s="44">
        <v>58.63</v>
      </c>
      <c r="E304" s="44">
        <v>25.68</v>
      </c>
      <c r="F304" s="44">
        <v>6.22</v>
      </c>
      <c r="G304" s="44">
        <v>16.82</v>
      </c>
      <c r="H304" s="44">
        <v>29.46</v>
      </c>
      <c r="I304" s="44">
        <v>20.93</v>
      </c>
      <c r="J304" s="45"/>
      <c r="K304" s="44"/>
      <c r="L304" s="44"/>
      <c r="M304" s="45">
        <v>28.38</v>
      </c>
    </row>
    <row r="305" spans="1:13" ht="15.75" customHeight="1" x14ac:dyDescent="0.2">
      <c r="A305" s="355"/>
      <c r="B305" s="46">
        <v>44146</v>
      </c>
      <c r="C305" s="44">
        <v>37.04</v>
      </c>
      <c r="D305" s="44">
        <v>58.37</v>
      </c>
      <c r="E305" s="44">
        <v>25.99</v>
      </c>
      <c r="F305" s="44">
        <v>6.14</v>
      </c>
      <c r="G305" s="44">
        <v>16.82</v>
      </c>
      <c r="H305" s="44">
        <v>29.02</v>
      </c>
      <c r="I305" s="44">
        <v>21.6</v>
      </c>
      <c r="J305" s="45"/>
      <c r="K305" s="44"/>
      <c r="L305" s="44"/>
      <c r="M305" s="45">
        <v>28.19</v>
      </c>
    </row>
    <row r="306" spans="1:13" ht="15.75" customHeight="1" x14ac:dyDescent="0.2">
      <c r="A306" s="355"/>
      <c r="B306" s="46">
        <v>44147</v>
      </c>
      <c r="C306" s="44">
        <v>36.619999999999997</v>
      </c>
      <c r="D306" s="44">
        <v>58.11</v>
      </c>
      <c r="E306" s="44">
        <v>26.36</v>
      </c>
      <c r="F306" s="44">
        <v>6.09</v>
      </c>
      <c r="G306" s="44">
        <v>16.82</v>
      </c>
      <c r="H306" s="44">
        <v>28.72</v>
      </c>
      <c r="I306" s="44">
        <v>21.58</v>
      </c>
      <c r="J306" s="45">
        <v>25.92</v>
      </c>
      <c r="K306" s="44">
        <v>4.58</v>
      </c>
      <c r="L306" s="44">
        <v>6.56</v>
      </c>
      <c r="M306" s="45">
        <v>28</v>
      </c>
    </row>
    <row r="307" spans="1:13" ht="15.75" customHeight="1" x14ac:dyDescent="0.2">
      <c r="A307" s="355"/>
      <c r="B307" s="46">
        <v>44148</v>
      </c>
      <c r="C307" s="44">
        <v>36.08</v>
      </c>
      <c r="D307" s="44">
        <v>57.78</v>
      </c>
      <c r="E307" s="44">
        <v>26.68</v>
      </c>
      <c r="F307" s="44">
        <v>5.96</v>
      </c>
      <c r="G307" s="44">
        <v>16.82</v>
      </c>
      <c r="H307" s="44">
        <v>28.43</v>
      </c>
      <c r="I307" s="44">
        <v>22.3</v>
      </c>
      <c r="J307" s="45"/>
      <c r="K307" s="44"/>
      <c r="L307" s="44"/>
      <c r="M307" s="45">
        <v>27.8</v>
      </c>
    </row>
    <row r="308" spans="1:13" ht="15.75" customHeight="1" x14ac:dyDescent="0.2">
      <c r="A308" s="355"/>
      <c r="B308" s="46">
        <v>44149</v>
      </c>
      <c r="C308" s="44">
        <v>35.729999999999997</v>
      </c>
      <c r="D308" s="44">
        <v>57.52</v>
      </c>
      <c r="E308" s="44">
        <v>26.99</v>
      </c>
      <c r="F308" s="44">
        <v>5.88</v>
      </c>
      <c r="G308" s="44">
        <v>16.670000000000002</v>
      </c>
      <c r="H308" s="44">
        <v>28.28</v>
      </c>
      <c r="I308" s="44">
        <v>27.34</v>
      </c>
      <c r="J308" s="45"/>
      <c r="K308" s="44"/>
      <c r="L308" s="44"/>
      <c r="M308" s="45">
        <v>27.68</v>
      </c>
    </row>
    <row r="309" spans="1:13" ht="15.75" customHeight="1" x14ac:dyDescent="0.2">
      <c r="A309" s="355"/>
      <c r="B309" s="46">
        <v>44150</v>
      </c>
      <c r="C309" s="44">
        <v>35.49</v>
      </c>
      <c r="D309" s="44">
        <v>57.35</v>
      </c>
      <c r="E309" s="44">
        <v>27.38</v>
      </c>
      <c r="F309" s="44">
        <v>5.93</v>
      </c>
      <c r="G309" s="44">
        <v>16.82</v>
      </c>
      <c r="H309" s="44">
        <v>28.72</v>
      </c>
      <c r="I309" s="44">
        <v>25.67</v>
      </c>
      <c r="J309" s="45"/>
      <c r="K309" s="44"/>
      <c r="L309" s="44"/>
      <c r="M309" s="45">
        <v>27.7</v>
      </c>
    </row>
    <row r="310" spans="1:13" ht="15.75" customHeight="1" x14ac:dyDescent="0.2">
      <c r="A310" s="355"/>
      <c r="B310" s="46">
        <v>44151</v>
      </c>
      <c r="C310" s="44">
        <v>35.07</v>
      </c>
      <c r="D310" s="44">
        <v>57.08</v>
      </c>
      <c r="E310" s="44">
        <v>27.63</v>
      </c>
      <c r="F310" s="44">
        <v>5.96</v>
      </c>
      <c r="G310" s="44">
        <v>16.670000000000002</v>
      </c>
      <c r="H310" s="44">
        <v>28.58</v>
      </c>
      <c r="I310" s="44">
        <v>23</v>
      </c>
      <c r="J310" s="45">
        <v>57.08</v>
      </c>
      <c r="K310" s="44">
        <v>6.66</v>
      </c>
      <c r="L310" s="44">
        <v>6.62</v>
      </c>
      <c r="M310" s="45">
        <v>27.49</v>
      </c>
    </row>
    <row r="311" spans="1:13" ht="15.75" customHeight="1" x14ac:dyDescent="0.2">
      <c r="A311" s="355"/>
      <c r="B311" s="46">
        <v>44152</v>
      </c>
      <c r="C311" s="44">
        <v>34.659999999999997</v>
      </c>
      <c r="D311" s="44">
        <v>56.83</v>
      </c>
      <c r="E311" s="44">
        <v>27.89</v>
      </c>
      <c r="F311" s="44">
        <v>5.96</v>
      </c>
      <c r="G311" s="44">
        <v>16.670000000000002</v>
      </c>
      <c r="H311" s="44">
        <v>28.28</v>
      </c>
      <c r="I311" s="44">
        <v>21.04</v>
      </c>
      <c r="J311" s="45"/>
      <c r="K311" s="44"/>
      <c r="L311" s="44"/>
      <c r="M311" s="45">
        <v>27.28</v>
      </c>
    </row>
    <row r="312" spans="1:13" ht="15.75" customHeight="1" x14ac:dyDescent="0.2">
      <c r="A312" s="355"/>
      <c r="B312" s="46">
        <v>44153</v>
      </c>
      <c r="C312" s="44">
        <v>34.25</v>
      </c>
      <c r="D312" s="44">
        <v>56.61</v>
      </c>
      <c r="E312" s="44">
        <v>27.82</v>
      </c>
      <c r="F312" s="44">
        <v>5.9</v>
      </c>
      <c r="G312" s="44">
        <v>16.670000000000002</v>
      </c>
      <c r="H312" s="44">
        <v>27.99</v>
      </c>
      <c r="I312" s="44">
        <v>20.22</v>
      </c>
      <c r="J312" s="45"/>
      <c r="K312" s="44"/>
      <c r="L312" s="44"/>
      <c r="M312" s="45">
        <v>27.06</v>
      </c>
    </row>
    <row r="313" spans="1:13" ht="15.75" customHeight="1" x14ac:dyDescent="0.2">
      <c r="A313" s="355"/>
      <c r="B313" s="46">
        <v>44154</v>
      </c>
      <c r="C313" s="44">
        <v>33.6</v>
      </c>
      <c r="D313" s="44">
        <v>56.38</v>
      </c>
      <c r="E313" s="44">
        <v>27.89</v>
      </c>
      <c r="F313" s="44">
        <v>5.85</v>
      </c>
      <c r="G313" s="44">
        <v>16.670000000000002</v>
      </c>
      <c r="H313" s="44">
        <v>27.85</v>
      </c>
      <c r="I313" s="44">
        <v>22.64</v>
      </c>
      <c r="J313" s="45"/>
      <c r="K313" s="44"/>
      <c r="L313" s="44"/>
      <c r="M313" s="45">
        <v>26.82</v>
      </c>
    </row>
    <row r="314" spans="1:13" ht="15.75" customHeight="1" x14ac:dyDescent="0.2">
      <c r="A314" s="355"/>
      <c r="B314" s="46">
        <v>44155</v>
      </c>
      <c r="C314" s="44">
        <v>33.08</v>
      </c>
      <c r="D314" s="44">
        <v>56.09</v>
      </c>
      <c r="E314" s="44">
        <v>27.82</v>
      </c>
      <c r="F314" s="44">
        <v>5.83</v>
      </c>
      <c r="G314" s="44">
        <v>16.52</v>
      </c>
      <c r="H314" s="44">
        <v>27.7</v>
      </c>
      <c r="I314" s="44">
        <v>24.7</v>
      </c>
      <c r="J314" s="45"/>
      <c r="K314" s="44"/>
      <c r="L314" s="44"/>
      <c r="M314" s="45">
        <v>26.6</v>
      </c>
    </row>
    <row r="315" spans="1:13" ht="15.75" customHeight="1" x14ac:dyDescent="0.2">
      <c r="A315" s="355"/>
      <c r="B315" s="46">
        <v>44156</v>
      </c>
      <c r="C315" s="44">
        <v>32.67</v>
      </c>
      <c r="D315" s="44">
        <v>55.83</v>
      </c>
      <c r="E315" s="44">
        <v>27.95</v>
      </c>
      <c r="F315" s="44">
        <v>5.75</v>
      </c>
      <c r="G315" s="44">
        <v>16.52</v>
      </c>
      <c r="H315" s="44">
        <v>27.56</v>
      </c>
      <c r="I315" s="44">
        <v>24.25</v>
      </c>
      <c r="J315" s="45"/>
      <c r="K315" s="44"/>
      <c r="L315" s="44"/>
      <c r="M315" s="45">
        <v>26.43</v>
      </c>
    </row>
    <row r="316" spans="1:13" ht="15.75" customHeight="1" x14ac:dyDescent="0.2">
      <c r="A316" s="355"/>
      <c r="B316" s="46">
        <v>44157</v>
      </c>
      <c r="C316" s="44">
        <v>32.26</v>
      </c>
      <c r="D316" s="44">
        <v>55.69</v>
      </c>
      <c r="E316" s="44">
        <v>28.21</v>
      </c>
      <c r="F316" s="44">
        <v>5.65</v>
      </c>
      <c r="G316" s="44">
        <v>16.670000000000002</v>
      </c>
      <c r="H316" s="44">
        <v>27.41</v>
      </c>
      <c r="I316" s="44">
        <v>24.9</v>
      </c>
      <c r="J316" s="45"/>
      <c r="K316" s="44"/>
      <c r="L316" s="44"/>
      <c r="M316" s="45">
        <v>26.34</v>
      </c>
    </row>
    <row r="317" spans="1:13" ht="15.75" customHeight="1" x14ac:dyDescent="0.2">
      <c r="A317" s="355"/>
      <c r="B317" s="46">
        <v>44158</v>
      </c>
      <c r="C317" s="44">
        <v>31.97</v>
      </c>
      <c r="D317" s="44">
        <v>55.69</v>
      </c>
      <c r="E317" s="44">
        <v>28.54</v>
      </c>
      <c r="F317" s="44">
        <v>5.59</v>
      </c>
      <c r="G317" s="44">
        <v>16.670000000000002</v>
      </c>
      <c r="H317" s="44">
        <v>27.26</v>
      </c>
      <c r="I317" s="44">
        <v>32.92</v>
      </c>
      <c r="J317" s="45"/>
      <c r="K317" s="44"/>
      <c r="L317" s="44"/>
      <c r="M317" s="45">
        <v>26.3</v>
      </c>
    </row>
    <row r="318" spans="1:13" ht="15.75" customHeight="1" x14ac:dyDescent="0.2">
      <c r="A318" s="355"/>
      <c r="B318" s="46">
        <v>44159</v>
      </c>
      <c r="C318" s="44">
        <v>31.69</v>
      </c>
      <c r="D318" s="44">
        <v>55.5</v>
      </c>
      <c r="E318" s="44">
        <v>28.73</v>
      </c>
      <c r="F318" s="44">
        <v>5.54</v>
      </c>
      <c r="G318" s="44">
        <v>16.670000000000002</v>
      </c>
      <c r="H318" s="44">
        <v>27.12</v>
      </c>
      <c r="I318" s="44">
        <v>18.75</v>
      </c>
      <c r="J318" s="45"/>
      <c r="K318" s="44"/>
      <c r="L318" s="44"/>
      <c r="M318" s="45">
        <v>26.07</v>
      </c>
    </row>
    <row r="319" spans="1:13" ht="15.75" customHeight="1" x14ac:dyDescent="0.2">
      <c r="A319" s="355"/>
      <c r="B319" s="46">
        <v>44160</v>
      </c>
      <c r="C319" s="44">
        <v>31.17</v>
      </c>
      <c r="D319" s="44">
        <v>55.32</v>
      </c>
      <c r="E319" s="44">
        <v>28.67</v>
      </c>
      <c r="F319" s="44">
        <v>5.54</v>
      </c>
      <c r="G319" s="44">
        <v>16.52</v>
      </c>
      <c r="H319" s="44">
        <v>26.83</v>
      </c>
      <c r="I319" s="44">
        <v>24.09</v>
      </c>
      <c r="J319" s="45"/>
      <c r="K319" s="44"/>
      <c r="L319" s="44"/>
      <c r="M319" s="45">
        <v>25.86</v>
      </c>
    </row>
    <row r="320" spans="1:13" ht="15.75" customHeight="1" x14ac:dyDescent="0.2">
      <c r="A320" s="355"/>
      <c r="B320" s="46">
        <v>44161</v>
      </c>
      <c r="C320" s="44">
        <v>30.71</v>
      </c>
      <c r="D320" s="44">
        <v>55.14</v>
      </c>
      <c r="E320" s="44">
        <v>28.8</v>
      </c>
      <c r="F320" s="44">
        <v>5.54</v>
      </c>
      <c r="G320" s="44">
        <v>16.52</v>
      </c>
      <c r="H320" s="44">
        <v>26.68</v>
      </c>
      <c r="I320" s="44">
        <v>22.45</v>
      </c>
      <c r="J320" s="45"/>
      <c r="K320" s="44"/>
      <c r="L320" s="44"/>
      <c r="M320" s="45">
        <v>25.67</v>
      </c>
    </row>
    <row r="321" spans="1:13" ht="15.75" customHeight="1" x14ac:dyDescent="0.2">
      <c r="A321" s="355"/>
      <c r="B321" s="46">
        <v>44162</v>
      </c>
      <c r="C321" s="44">
        <v>30.25</v>
      </c>
      <c r="D321" s="44">
        <v>54.99</v>
      </c>
      <c r="E321" s="44">
        <v>28.93</v>
      </c>
      <c r="F321" s="44">
        <v>5.49</v>
      </c>
      <c r="G321" s="44">
        <v>16.52</v>
      </c>
      <c r="H321" s="44">
        <v>26.39</v>
      </c>
      <c r="I321" s="44">
        <v>19.579999999999998</v>
      </c>
      <c r="J321" s="45">
        <v>25.23</v>
      </c>
      <c r="K321" s="44">
        <v>6.87</v>
      </c>
      <c r="L321" s="44">
        <v>6.38</v>
      </c>
      <c r="M321" s="45">
        <v>25.45</v>
      </c>
    </row>
    <row r="322" spans="1:13" ht="15.75" customHeight="1" x14ac:dyDescent="0.2">
      <c r="A322" s="355"/>
      <c r="B322" s="46">
        <v>44163</v>
      </c>
      <c r="C322" s="44">
        <v>29.85</v>
      </c>
      <c r="D322" s="44">
        <v>54.69</v>
      </c>
      <c r="E322" s="44">
        <v>28.93</v>
      </c>
      <c r="F322" s="44">
        <v>5.44</v>
      </c>
      <c r="G322" s="44">
        <v>16.52</v>
      </c>
      <c r="H322" s="44">
        <v>26.24</v>
      </c>
      <c r="I322" s="44">
        <v>18.899999999999999</v>
      </c>
      <c r="J322" s="45"/>
      <c r="K322" s="44"/>
      <c r="L322" s="44"/>
      <c r="M322" s="45">
        <v>25.24</v>
      </c>
    </row>
    <row r="323" spans="1:13" ht="15.75" customHeight="1" x14ac:dyDescent="0.2">
      <c r="A323" s="355"/>
      <c r="B323" s="46">
        <v>44164</v>
      </c>
      <c r="C323" s="44">
        <v>29.34</v>
      </c>
      <c r="D323" s="44">
        <v>54.44</v>
      </c>
      <c r="E323" s="44">
        <v>28.99</v>
      </c>
      <c r="F323" s="44">
        <v>5.38</v>
      </c>
      <c r="G323" s="44">
        <v>16.37</v>
      </c>
      <c r="H323" s="44">
        <v>25.95</v>
      </c>
      <c r="I323" s="44">
        <v>20.57</v>
      </c>
      <c r="J323" s="45"/>
      <c r="K323" s="44"/>
      <c r="L323" s="44"/>
      <c r="M323" s="45">
        <v>24.99</v>
      </c>
    </row>
    <row r="324" spans="1:13" ht="15.75" customHeight="1" x14ac:dyDescent="0.2">
      <c r="A324" s="356"/>
      <c r="B324" s="46">
        <v>44165</v>
      </c>
      <c r="C324" s="44">
        <v>28.78</v>
      </c>
      <c r="D324" s="44">
        <v>54.18</v>
      </c>
      <c r="E324" s="44">
        <v>29.06</v>
      </c>
      <c r="F324" s="44">
        <v>5.44</v>
      </c>
      <c r="G324" s="44">
        <v>16.37</v>
      </c>
      <c r="H324" s="44">
        <v>25.65</v>
      </c>
      <c r="I324" s="44">
        <v>21.91</v>
      </c>
      <c r="J324" s="45"/>
      <c r="K324" s="44"/>
      <c r="L324" s="44"/>
      <c r="M324" s="45">
        <v>24.76</v>
      </c>
    </row>
    <row r="325" spans="1:13" ht="15.75" customHeight="1" x14ac:dyDescent="0.2">
      <c r="A325" s="354">
        <v>2020</v>
      </c>
      <c r="B325" s="229" t="s">
        <v>214</v>
      </c>
      <c r="C325" s="237">
        <f>AVERAGE(C326:C356)</f>
        <v>21.958387096774192</v>
      </c>
      <c r="D325" s="236">
        <f t="shared" ref="D325:I325" si="13">AVERAGE(D326:D356)</f>
        <v>50.653870967741931</v>
      </c>
      <c r="E325" s="236">
        <f t="shared" si="13"/>
        <v>29.64935483870968</v>
      </c>
      <c r="F325" s="236">
        <f t="shared" si="13"/>
        <v>5.4364516129032268</v>
      </c>
      <c r="G325" s="236">
        <f t="shared" si="13"/>
        <v>16.863548387096778</v>
      </c>
      <c r="H325" s="236">
        <f t="shared" si="13"/>
        <v>23.184193548387096</v>
      </c>
      <c r="I325" s="236">
        <f t="shared" si="13"/>
        <v>27.166774193548381</v>
      </c>
      <c r="J325" s="237"/>
      <c r="K325" s="236"/>
      <c r="L325" s="236"/>
      <c r="M325" s="237">
        <f>AVERAGE(M326:M356)</f>
        <v>22.123225806451611</v>
      </c>
    </row>
    <row r="326" spans="1:13" ht="15.75" customHeight="1" x14ac:dyDescent="0.2">
      <c r="A326" s="355"/>
      <c r="B326" s="46">
        <v>44166</v>
      </c>
      <c r="C326" s="44">
        <v>28.11</v>
      </c>
      <c r="D326" s="44">
        <v>53.94</v>
      </c>
      <c r="E326" s="44">
        <v>28.99</v>
      </c>
      <c r="F326" s="44">
        <v>5.49</v>
      </c>
      <c r="G326" s="44">
        <v>16.37</v>
      </c>
      <c r="H326" s="44">
        <v>25.36</v>
      </c>
      <c r="I326" s="44">
        <v>22.84</v>
      </c>
      <c r="J326" s="45"/>
      <c r="K326" s="44"/>
      <c r="L326" s="44"/>
      <c r="M326" s="45">
        <v>24.5</v>
      </c>
    </row>
    <row r="327" spans="1:13" ht="15.75" customHeight="1" x14ac:dyDescent="0.2">
      <c r="A327" s="355"/>
      <c r="B327" s="46">
        <v>44167</v>
      </c>
      <c r="C327" s="44">
        <v>27.55</v>
      </c>
      <c r="D327" s="44">
        <v>53.74</v>
      </c>
      <c r="E327" s="44">
        <v>28.93</v>
      </c>
      <c r="F327" s="44">
        <v>5.49</v>
      </c>
      <c r="G327" s="44">
        <v>16.52</v>
      </c>
      <c r="H327" s="44">
        <v>25.07</v>
      </c>
      <c r="I327" s="44">
        <v>23.88</v>
      </c>
      <c r="J327" s="45"/>
      <c r="K327" s="44"/>
      <c r="L327" s="44"/>
      <c r="M327" s="45">
        <v>24.3</v>
      </c>
    </row>
    <row r="328" spans="1:13" ht="15.75" customHeight="1" x14ac:dyDescent="0.2">
      <c r="A328" s="355"/>
      <c r="B328" s="46">
        <v>44168</v>
      </c>
      <c r="C328" s="44">
        <v>26.94</v>
      </c>
      <c r="D328" s="44">
        <v>53.54</v>
      </c>
      <c r="E328" s="44">
        <v>28.86</v>
      </c>
      <c r="F328" s="44">
        <v>5.49</v>
      </c>
      <c r="G328" s="44">
        <v>16.37</v>
      </c>
      <c r="H328" s="44">
        <v>24.79</v>
      </c>
      <c r="I328" s="44">
        <v>24.42</v>
      </c>
      <c r="J328" s="45"/>
      <c r="K328" s="44"/>
      <c r="L328" s="44"/>
      <c r="M328" s="45">
        <v>24.04</v>
      </c>
    </row>
    <row r="329" spans="1:13" ht="15.75" customHeight="1" x14ac:dyDescent="0.2">
      <c r="A329" s="355"/>
      <c r="B329" s="46">
        <v>44169</v>
      </c>
      <c r="C329" s="44">
        <v>26.33</v>
      </c>
      <c r="D329" s="44">
        <v>53.22</v>
      </c>
      <c r="E329" s="44">
        <v>29.12</v>
      </c>
      <c r="F329" s="44">
        <v>5.54</v>
      </c>
      <c r="G329" s="44">
        <v>16.37</v>
      </c>
      <c r="H329" s="44">
        <v>24.51</v>
      </c>
      <c r="I329" s="44">
        <v>25.1</v>
      </c>
      <c r="J329" s="45"/>
      <c r="K329" s="44"/>
      <c r="L329" s="44"/>
      <c r="M329" s="45">
        <v>23.78</v>
      </c>
    </row>
    <row r="330" spans="1:13" ht="15.75" customHeight="1" x14ac:dyDescent="0.2">
      <c r="A330" s="355"/>
      <c r="B330" s="46">
        <v>44170</v>
      </c>
      <c r="C330" s="44">
        <v>25.67</v>
      </c>
      <c r="D330" s="44">
        <v>52.97</v>
      </c>
      <c r="E330" s="44">
        <v>29.12</v>
      </c>
      <c r="F330" s="44">
        <v>5.49</v>
      </c>
      <c r="G330" s="44">
        <v>16.37</v>
      </c>
      <c r="H330" s="44">
        <v>24.37</v>
      </c>
      <c r="I330" s="44">
        <v>26.28</v>
      </c>
      <c r="J330" s="45">
        <v>24.39</v>
      </c>
      <c r="K330" s="44">
        <v>5.38</v>
      </c>
      <c r="L330" s="44">
        <v>5.95</v>
      </c>
      <c r="M330" s="45">
        <v>23.54</v>
      </c>
    </row>
    <row r="331" spans="1:13" ht="15.75" customHeight="1" x14ac:dyDescent="0.2">
      <c r="A331" s="355"/>
      <c r="B331" s="46">
        <v>44171</v>
      </c>
      <c r="C331" s="44">
        <v>25.07</v>
      </c>
      <c r="D331" s="44">
        <v>52.67</v>
      </c>
      <c r="E331" s="44">
        <v>29.06</v>
      </c>
      <c r="F331" s="44">
        <v>5.49</v>
      </c>
      <c r="G331" s="44">
        <v>16.37</v>
      </c>
      <c r="H331" s="44">
        <v>24.09</v>
      </c>
      <c r="I331" s="44">
        <v>28.31</v>
      </c>
      <c r="J331" s="45"/>
      <c r="K331" s="44"/>
      <c r="L331" s="44"/>
      <c r="M331" s="45">
        <v>23.3</v>
      </c>
    </row>
    <row r="332" spans="1:13" ht="15.75" customHeight="1" x14ac:dyDescent="0.2">
      <c r="A332" s="355"/>
      <c r="B332" s="46">
        <v>44172</v>
      </c>
      <c r="C332" s="44">
        <v>24.63</v>
      </c>
      <c r="D332" s="44">
        <v>52.42</v>
      </c>
      <c r="E332" s="44">
        <v>28.93</v>
      </c>
      <c r="F332" s="44">
        <v>5.44</v>
      </c>
      <c r="G332" s="44">
        <v>16.22</v>
      </c>
      <c r="H332" s="44">
        <v>23.81</v>
      </c>
      <c r="I332" s="44">
        <v>28.66</v>
      </c>
      <c r="J332" s="45"/>
      <c r="K332" s="44"/>
      <c r="L332" s="44"/>
      <c r="M332" s="45">
        <v>23.06</v>
      </c>
    </row>
    <row r="333" spans="1:13" ht="15.75" customHeight="1" x14ac:dyDescent="0.2">
      <c r="A333" s="355"/>
      <c r="B333" s="46">
        <v>44173</v>
      </c>
      <c r="C333" s="44">
        <v>24.25</v>
      </c>
      <c r="D333" s="44">
        <v>52.16</v>
      </c>
      <c r="E333" s="44">
        <v>28.86</v>
      </c>
      <c r="F333" s="44">
        <v>5.49</v>
      </c>
      <c r="G333" s="44">
        <v>16.22</v>
      </c>
      <c r="H333" s="44">
        <v>23.53</v>
      </c>
      <c r="I333" s="44">
        <v>30.3</v>
      </c>
      <c r="J333" s="45"/>
      <c r="K333" s="44"/>
      <c r="L333" s="44"/>
      <c r="M333" s="45">
        <v>22.88</v>
      </c>
    </row>
    <row r="334" spans="1:13" ht="15.75" customHeight="1" x14ac:dyDescent="0.2">
      <c r="A334" s="355"/>
      <c r="B334" s="46">
        <v>44174</v>
      </c>
      <c r="C334" s="44">
        <v>23.71</v>
      </c>
      <c r="D334" s="44">
        <v>51.9</v>
      </c>
      <c r="E334" s="44">
        <v>28.73</v>
      </c>
      <c r="F334" s="44">
        <v>5.49</v>
      </c>
      <c r="G334" s="44">
        <v>16.22</v>
      </c>
      <c r="H334" s="44">
        <v>23.24</v>
      </c>
      <c r="I334" s="44">
        <v>31.62</v>
      </c>
      <c r="J334" s="45"/>
      <c r="K334" s="44"/>
      <c r="L334" s="44"/>
      <c r="M334" s="45">
        <v>22.66</v>
      </c>
    </row>
    <row r="335" spans="1:13" ht="15.75" customHeight="1" x14ac:dyDescent="0.2">
      <c r="A335" s="355"/>
      <c r="B335" s="46">
        <v>44175</v>
      </c>
      <c r="C335" s="44">
        <v>23.12</v>
      </c>
      <c r="D335" s="44">
        <v>51.61</v>
      </c>
      <c r="E335" s="44">
        <v>28.6</v>
      </c>
      <c r="F335" s="44">
        <v>5.49</v>
      </c>
      <c r="G335" s="44">
        <v>16.22</v>
      </c>
      <c r="H335" s="44">
        <v>23.1</v>
      </c>
      <c r="I335" s="44">
        <v>26.74</v>
      </c>
      <c r="J335" s="45">
        <v>23.89</v>
      </c>
      <c r="K335" s="44">
        <v>4.38</v>
      </c>
      <c r="L335" s="44">
        <v>6.17</v>
      </c>
      <c r="M335" s="45">
        <v>22.39</v>
      </c>
    </row>
    <row r="336" spans="1:13" ht="15.75" customHeight="1" x14ac:dyDescent="0.2">
      <c r="A336" s="355"/>
      <c r="B336" s="46">
        <v>44176</v>
      </c>
      <c r="C336" s="44">
        <v>22.64</v>
      </c>
      <c r="D336" s="44">
        <v>51.39</v>
      </c>
      <c r="E336" s="44">
        <v>28.54</v>
      </c>
      <c r="F336" s="44">
        <v>5.54</v>
      </c>
      <c r="G336" s="44">
        <v>16.07</v>
      </c>
      <c r="H336" s="44">
        <v>22.82</v>
      </c>
      <c r="I336" s="44">
        <v>26.98</v>
      </c>
      <c r="J336" s="45"/>
      <c r="K336" s="44"/>
      <c r="L336" s="44"/>
      <c r="M336" s="45">
        <v>22.15</v>
      </c>
    </row>
    <row r="337" spans="1:13" ht="15.75" customHeight="1" x14ac:dyDescent="0.2">
      <c r="A337" s="355"/>
      <c r="B337" s="46">
        <v>44177</v>
      </c>
      <c r="C337" s="44">
        <v>22.11</v>
      </c>
      <c r="D337" s="44">
        <v>51.09</v>
      </c>
      <c r="E337" s="44">
        <v>28.41</v>
      </c>
      <c r="F337" s="44">
        <v>5.49</v>
      </c>
      <c r="G337" s="44">
        <v>16.07</v>
      </c>
      <c r="H337" s="44">
        <v>22.68</v>
      </c>
      <c r="I337" s="44">
        <v>27.18</v>
      </c>
      <c r="J337" s="45"/>
      <c r="K337" s="44"/>
      <c r="L337" s="44"/>
      <c r="M337" s="45">
        <v>21.92</v>
      </c>
    </row>
    <row r="338" spans="1:13" ht="15.75" customHeight="1" x14ac:dyDescent="0.2">
      <c r="A338" s="355"/>
      <c r="B338" s="46">
        <v>44178</v>
      </c>
      <c r="C338" s="44">
        <v>21.68</v>
      </c>
      <c r="D338" s="44">
        <v>50.87</v>
      </c>
      <c r="E338" s="44">
        <v>28.47</v>
      </c>
      <c r="F338" s="44">
        <v>5.54</v>
      </c>
      <c r="G338" s="44">
        <v>16.37</v>
      </c>
      <c r="H338" s="44">
        <v>22.54</v>
      </c>
      <c r="I338" s="44">
        <v>27.75</v>
      </c>
      <c r="J338" s="45"/>
      <c r="K338" s="44"/>
      <c r="L338" s="44"/>
      <c r="M338" s="45">
        <v>21.84</v>
      </c>
    </row>
    <row r="339" spans="1:13" ht="15.75" customHeight="1" x14ac:dyDescent="0.2">
      <c r="A339" s="355"/>
      <c r="B339" s="46">
        <v>44179</v>
      </c>
      <c r="C339" s="44">
        <v>21.1</v>
      </c>
      <c r="D339" s="44">
        <v>50.62</v>
      </c>
      <c r="E339" s="44">
        <v>28.34</v>
      </c>
      <c r="F339" s="44">
        <v>5.49</v>
      </c>
      <c r="G339" s="44">
        <v>16.52</v>
      </c>
      <c r="H339" s="44">
        <v>22.4</v>
      </c>
      <c r="I339" s="44">
        <v>29.29</v>
      </c>
      <c r="J339" s="45"/>
      <c r="K339" s="44"/>
      <c r="L339" s="44"/>
      <c r="M339" s="45">
        <v>21.65</v>
      </c>
    </row>
    <row r="340" spans="1:13" ht="15.75" customHeight="1" x14ac:dyDescent="0.2">
      <c r="A340" s="355"/>
      <c r="B340" s="46">
        <v>44180</v>
      </c>
      <c r="C340" s="44">
        <v>20.73</v>
      </c>
      <c r="D340" s="44">
        <v>50.4</v>
      </c>
      <c r="E340" s="44">
        <v>28.41</v>
      </c>
      <c r="F340" s="44">
        <v>5.54</v>
      </c>
      <c r="G340" s="44">
        <v>17.12</v>
      </c>
      <c r="H340" s="44">
        <v>22.68</v>
      </c>
      <c r="I340" s="44">
        <v>31.06</v>
      </c>
      <c r="J340" s="45">
        <v>23.57</v>
      </c>
      <c r="K340" s="44">
        <v>3.76</v>
      </c>
      <c r="L340" s="44">
        <v>6.53</v>
      </c>
      <c r="M340" s="45">
        <v>21.71</v>
      </c>
    </row>
    <row r="341" spans="1:13" ht="15.75" customHeight="1" x14ac:dyDescent="0.2">
      <c r="A341" s="355"/>
      <c r="B341" s="46">
        <v>44181</v>
      </c>
      <c r="C341" s="44">
        <v>20.79</v>
      </c>
      <c r="D341" s="44">
        <v>50.47</v>
      </c>
      <c r="E341" s="44">
        <v>29.58</v>
      </c>
      <c r="F341" s="44">
        <v>5.59</v>
      </c>
      <c r="G341" s="44">
        <v>16.97</v>
      </c>
      <c r="H341" s="44">
        <v>22.82</v>
      </c>
      <c r="I341" s="44">
        <v>34.14</v>
      </c>
      <c r="J341" s="45"/>
      <c r="K341" s="44"/>
      <c r="L341" s="44"/>
      <c r="M341" s="45">
        <v>21.83</v>
      </c>
    </row>
    <row r="342" spans="1:13" ht="15.75" customHeight="1" x14ac:dyDescent="0.2">
      <c r="A342" s="355"/>
      <c r="B342" s="46">
        <v>44182</v>
      </c>
      <c r="C342" s="44">
        <v>21.05</v>
      </c>
      <c r="D342" s="44">
        <v>50.47</v>
      </c>
      <c r="E342" s="44">
        <v>30.31</v>
      </c>
      <c r="F342" s="44">
        <v>5.59</v>
      </c>
      <c r="G342" s="44">
        <v>16.97</v>
      </c>
      <c r="H342" s="44">
        <v>22.96</v>
      </c>
      <c r="I342" s="44">
        <v>33.54</v>
      </c>
      <c r="J342" s="45"/>
      <c r="K342" s="44"/>
      <c r="L342" s="44"/>
      <c r="M342" s="45">
        <v>21.94</v>
      </c>
    </row>
    <row r="343" spans="1:13" ht="15.75" customHeight="1" x14ac:dyDescent="0.2">
      <c r="A343" s="355"/>
      <c r="B343" s="46">
        <v>44183</v>
      </c>
      <c r="C343" s="44">
        <v>21.15</v>
      </c>
      <c r="D343" s="44">
        <v>50.4</v>
      </c>
      <c r="E343" s="44">
        <v>30.51</v>
      </c>
      <c r="F343" s="44">
        <v>5.54</v>
      </c>
      <c r="G343" s="44">
        <v>17.12</v>
      </c>
      <c r="H343" s="44">
        <v>22.96</v>
      </c>
      <c r="I343" s="44">
        <v>31.05</v>
      </c>
      <c r="J343" s="45"/>
      <c r="K343" s="44"/>
      <c r="L343" s="44"/>
      <c r="M343" s="45">
        <v>21.97</v>
      </c>
    </row>
    <row r="344" spans="1:13" ht="15.75" customHeight="1" x14ac:dyDescent="0.2">
      <c r="A344" s="355"/>
      <c r="B344" s="46">
        <v>44184</v>
      </c>
      <c r="C344" s="44">
        <v>21</v>
      </c>
      <c r="D344" s="44">
        <v>50.25</v>
      </c>
      <c r="E344" s="44">
        <v>30.58</v>
      </c>
      <c r="F344" s="44">
        <v>5.49</v>
      </c>
      <c r="G344" s="44">
        <v>17.27</v>
      </c>
      <c r="H344" s="44">
        <v>22.96</v>
      </c>
      <c r="I344" s="44">
        <v>28.04</v>
      </c>
      <c r="J344" s="45"/>
      <c r="K344" s="44"/>
      <c r="L344" s="44"/>
      <c r="M344" s="45">
        <v>21.91</v>
      </c>
    </row>
    <row r="345" spans="1:13" ht="15.75" customHeight="1" x14ac:dyDescent="0.2">
      <c r="A345" s="355"/>
      <c r="B345" s="46">
        <v>44185</v>
      </c>
      <c r="C345" s="44">
        <v>20.79</v>
      </c>
      <c r="D345" s="44">
        <v>50.06</v>
      </c>
      <c r="E345" s="44">
        <v>30.58</v>
      </c>
      <c r="F345" s="44">
        <v>5.44</v>
      </c>
      <c r="G345" s="44">
        <v>17.27</v>
      </c>
      <c r="H345" s="44">
        <v>22.96</v>
      </c>
      <c r="I345" s="44">
        <v>24.55</v>
      </c>
      <c r="J345" s="45"/>
      <c r="K345" s="44"/>
      <c r="L345" s="44"/>
      <c r="M345" s="45">
        <v>21.78</v>
      </c>
    </row>
    <row r="346" spans="1:13" ht="15.75" customHeight="1" x14ac:dyDescent="0.2">
      <c r="A346" s="355"/>
      <c r="B346" s="46">
        <v>44186</v>
      </c>
      <c r="C346" s="44">
        <v>20.63</v>
      </c>
      <c r="D346" s="44">
        <v>49.84</v>
      </c>
      <c r="E346" s="44">
        <v>30.58</v>
      </c>
      <c r="F346" s="44">
        <v>5.38</v>
      </c>
      <c r="G346" s="44">
        <v>17.420000000000002</v>
      </c>
      <c r="H346" s="44">
        <v>22.82</v>
      </c>
      <c r="I346" s="44">
        <v>23.18</v>
      </c>
      <c r="J346" s="45">
        <v>24.17</v>
      </c>
      <c r="K346" s="44">
        <v>3.44</v>
      </c>
      <c r="L346" s="44">
        <v>6.48</v>
      </c>
      <c r="M346" s="45">
        <v>21.7</v>
      </c>
    </row>
    <row r="347" spans="1:13" ht="15.75" customHeight="1" x14ac:dyDescent="0.2">
      <c r="A347" s="355"/>
      <c r="B347" s="46">
        <v>44187</v>
      </c>
      <c r="C347" s="44">
        <v>20.47</v>
      </c>
      <c r="D347" s="44">
        <v>49.62</v>
      </c>
      <c r="E347" s="44">
        <v>30.78</v>
      </c>
      <c r="F347" s="44">
        <v>5.33</v>
      </c>
      <c r="G347" s="44">
        <v>17.420000000000002</v>
      </c>
      <c r="H347" s="44">
        <v>22.96</v>
      </c>
      <c r="I347" s="44">
        <v>25.7</v>
      </c>
      <c r="J347" s="45"/>
      <c r="K347" s="44"/>
      <c r="L347" s="44"/>
      <c r="M347" s="45">
        <v>21.66</v>
      </c>
    </row>
    <row r="348" spans="1:13" ht="15.75" customHeight="1" x14ac:dyDescent="0.2">
      <c r="A348" s="355"/>
      <c r="B348" s="46">
        <v>44188</v>
      </c>
      <c r="C348" s="44">
        <v>20.21</v>
      </c>
      <c r="D348" s="44">
        <v>49.4</v>
      </c>
      <c r="E348" s="44">
        <v>30.78</v>
      </c>
      <c r="F348" s="44">
        <v>5.33</v>
      </c>
      <c r="G348" s="44">
        <v>17.420000000000002</v>
      </c>
      <c r="H348" s="44">
        <v>22.96</v>
      </c>
      <c r="I348" s="44">
        <v>27.17</v>
      </c>
      <c r="J348" s="45">
        <v>23.89</v>
      </c>
      <c r="K348" s="44">
        <v>4.3499999999999996</v>
      </c>
      <c r="L348" s="44">
        <v>5.98</v>
      </c>
      <c r="M348" s="45">
        <v>21.57</v>
      </c>
    </row>
    <row r="349" spans="1:13" ht="15.75" customHeight="1" x14ac:dyDescent="0.2">
      <c r="A349" s="355"/>
      <c r="B349" s="46">
        <v>44189</v>
      </c>
      <c r="C349" s="44">
        <v>20.05</v>
      </c>
      <c r="D349" s="44">
        <v>49.22</v>
      </c>
      <c r="E349" s="44">
        <v>30.78</v>
      </c>
      <c r="F349" s="44">
        <v>5.28</v>
      </c>
      <c r="G349" s="44">
        <v>17.57</v>
      </c>
      <c r="H349" s="44">
        <v>22.96</v>
      </c>
      <c r="I349" s="44">
        <v>28.42</v>
      </c>
      <c r="J349" s="45"/>
      <c r="K349" s="44"/>
      <c r="L349" s="44"/>
      <c r="M349" s="45">
        <v>21.53</v>
      </c>
    </row>
    <row r="350" spans="1:13" ht="15.75" customHeight="1" x14ac:dyDescent="0.2">
      <c r="A350" s="355"/>
      <c r="B350" s="46">
        <v>44190</v>
      </c>
      <c r="C350" s="44">
        <v>19.850000000000001</v>
      </c>
      <c r="D350" s="44">
        <v>49.04</v>
      </c>
      <c r="E350" s="44">
        <v>30.72</v>
      </c>
      <c r="F350" s="44">
        <v>5.23</v>
      </c>
      <c r="G350" s="44">
        <v>17.420000000000002</v>
      </c>
      <c r="H350" s="44">
        <v>22.96</v>
      </c>
      <c r="I350" s="44">
        <v>28.73</v>
      </c>
      <c r="J350" s="45"/>
      <c r="K350" s="44"/>
      <c r="L350" s="44"/>
      <c r="M350" s="45">
        <v>21.42</v>
      </c>
    </row>
    <row r="351" spans="1:13" ht="15.75" customHeight="1" x14ac:dyDescent="0.2">
      <c r="A351" s="355"/>
      <c r="B351" s="46">
        <v>44191</v>
      </c>
      <c r="C351" s="44">
        <v>19.53</v>
      </c>
      <c r="D351" s="44">
        <v>48.78</v>
      </c>
      <c r="E351" s="44">
        <v>30.65</v>
      </c>
      <c r="F351" s="44">
        <v>5.28</v>
      </c>
      <c r="G351" s="44">
        <v>17.420000000000002</v>
      </c>
      <c r="H351" s="44">
        <v>22.82</v>
      </c>
      <c r="I351" s="44">
        <v>27.43</v>
      </c>
      <c r="J351" s="45"/>
      <c r="K351" s="44"/>
      <c r="L351" s="44"/>
      <c r="M351" s="45">
        <v>21.27</v>
      </c>
    </row>
    <row r="352" spans="1:13" ht="15.75" customHeight="1" x14ac:dyDescent="0.2">
      <c r="A352" s="355"/>
      <c r="B352" s="46">
        <v>44192</v>
      </c>
      <c r="C352" s="44">
        <v>19.170000000000002</v>
      </c>
      <c r="D352" s="44">
        <v>48.52</v>
      </c>
      <c r="E352" s="44">
        <v>30.65</v>
      </c>
      <c r="F352" s="44">
        <v>5.28</v>
      </c>
      <c r="G352" s="44">
        <v>17.420000000000002</v>
      </c>
      <c r="H352" s="44">
        <v>22.68</v>
      </c>
      <c r="I352" s="44">
        <v>25.74</v>
      </c>
      <c r="J352" s="45"/>
      <c r="K352" s="44"/>
      <c r="L352" s="44"/>
      <c r="M352" s="45">
        <v>21.11</v>
      </c>
    </row>
    <row r="353" spans="1:13" ht="15.75" customHeight="1" x14ac:dyDescent="0.2">
      <c r="A353" s="355"/>
      <c r="B353" s="46">
        <v>44193</v>
      </c>
      <c r="C353" s="44">
        <v>18.760000000000002</v>
      </c>
      <c r="D353" s="44">
        <v>48.34</v>
      </c>
      <c r="E353" s="44">
        <v>30.58</v>
      </c>
      <c r="F353" s="44">
        <v>5.28</v>
      </c>
      <c r="G353" s="44">
        <v>17.420000000000002</v>
      </c>
      <c r="H353" s="44">
        <v>22.54</v>
      </c>
      <c r="I353" s="44">
        <v>24.52</v>
      </c>
      <c r="J353" s="45"/>
      <c r="K353" s="44"/>
      <c r="L353" s="44"/>
      <c r="M353" s="45">
        <v>20.93</v>
      </c>
    </row>
    <row r="354" spans="1:13" ht="15.75" customHeight="1" x14ac:dyDescent="0.2">
      <c r="A354" s="355"/>
      <c r="B354" s="46">
        <v>44194</v>
      </c>
      <c r="C354" s="44">
        <v>18.3</v>
      </c>
      <c r="D354" s="44">
        <v>48.04</v>
      </c>
      <c r="E354" s="44">
        <v>30.45</v>
      </c>
      <c r="F354" s="44">
        <v>5.33</v>
      </c>
      <c r="G354" s="44">
        <v>17.27</v>
      </c>
      <c r="H354" s="44">
        <v>22.4</v>
      </c>
      <c r="I354" s="44">
        <v>23.93</v>
      </c>
      <c r="J354" s="45"/>
      <c r="K354" s="44"/>
      <c r="L354" s="44"/>
      <c r="M354" s="45">
        <v>20.7</v>
      </c>
    </row>
    <row r="355" spans="1:13" ht="15.75" customHeight="1" x14ac:dyDescent="0.2">
      <c r="A355" s="355"/>
      <c r="B355" s="46">
        <v>44195</v>
      </c>
      <c r="C355" s="44">
        <v>17.89</v>
      </c>
      <c r="D355" s="44">
        <v>47.79</v>
      </c>
      <c r="E355" s="44">
        <v>30.18</v>
      </c>
      <c r="F355" s="44">
        <v>5.33</v>
      </c>
      <c r="G355" s="44">
        <v>17.420000000000002</v>
      </c>
      <c r="H355" s="44">
        <v>22.12</v>
      </c>
      <c r="I355" s="44">
        <v>23.24</v>
      </c>
      <c r="J355" s="45"/>
      <c r="K355" s="44"/>
      <c r="L355" s="44"/>
      <c r="M355" s="45">
        <v>20.49</v>
      </c>
    </row>
    <row r="356" spans="1:13" ht="15.75" customHeight="1" x14ac:dyDescent="0.2">
      <c r="A356" s="356"/>
      <c r="B356" s="46">
        <v>44196</v>
      </c>
      <c r="C356" s="44">
        <v>17.43</v>
      </c>
      <c r="D356" s="44">
        <v>47.49</v>
      </c>
      <c r="E356" s="44">
        <v>30.05</v>
      </c>
      <c r="F356" s="44">
        <v>5.33</v>
      </c>
      <c r="G356" s="44">
        <v>17.57</v>
      </c>
      <c r="H356" s="44">
        <v>21.84</v>
      </c>
      <c r="I356" s="44">
        <v>22.38</v>
      </c>
      <c r="J356" s="45"/>
      <c r="K356" s="44"/>
      <c r="L356" s="44"/>
      <c r="M356" s="45">
        <v>20.29</v>
      </c>
    </row>
    <row r="357" spans="1:13" ht="15.75" customHeight="1" x14ac:dyDescent="0.2">
      <c r="A357" s="354">
        <v>2021</v>
      </c>
      <c r="B357" s="229" t="s">
        <v>222</v>
      </c>
      <c r="C357" s="233">
        <f>AVERAGE(C358:C388)</f>
        <v>25.99258064516129</v>
      </c>
      <c r="D357" s="234">
        <f t="shared" ref="D357:I357" si="14">AVERAGE(D358:D388)</f>
        <v>48.6190322580645</v>
      </c>
      <c r="E357" s="234">
        <f t="shared" si="14"/>
        <v>38.09225806451613</v>
      </c>
      <c r="F357" s="234">
        <f t="shared" si="14"/>
        <v>9.7638709677419353</v>
      </c>
      <c r="G357" s="234">
        <f>AVERAGE(G358:G388)</f>
        <v>26.903225806451612</v>
      </c>
      <c r="H357" s="234">
        <f t="shared" si="14"/>
        <v>28.490000000000002</v>
      </c>
      <c r="I357" s="234">
        <f t="shared" si="14"/>
        <v>56.171935483870975</v>
      </c>
      <c r="J357" s="233"/>
      <c r="K357" s="234"/>
      <c r="L357" s="235"/>
      <c r="M357" s="236">
        <f>AVERAGE(M358:M388)</f>
        <v>27.426129032258064</v>
      </c>
    </row>
    <row r="358" spans="1:13" ht="15.75" customHeight="1" x14ac:dyDescent="0.2">
      <c r="A358" s="355"/>
      <c r="B358" s="46">
        <v>44197</v>
      </c>
      <c r="C358" s="209">
        <v>17.18</v>
      </c>
      <c r="D358" s="209">
        <v>47.2</v>
      </c>
      <c r="E358" s="209">
        <v>29.91</v>
      </c>
      <c r="F358" s="209">
        <v>5.38</v>
      </c>
      <c r="G358" s="209">
        <v>17.57</v>
      </c>
      <c r="H358" s="209">
        <v>21.56</v>
      </c>
      <c r="I358" s="209">
        <v>22.02</v>
      </c>
      <c r="J358" s="206"/>
      <c r="K358" s="207"/>
      <c r="L358" s="208"/>
      <c r="M358" s="200">
        <v>20.13</v>
      </c>
    </row>
    <row r="359" spans="1:13" ht="15.75" customHeight="1" x14ac:dyDescent="0.2">
      <c r="A359" s="355"/>
      <c r="B359" s="46">
        <v>44198</v>
      </c>
      <c r="C359" s="209">
        <v>16.97</v>
      </c>
      <c r="D359" s="209">
        <v>46.94</v>
      </c>
      <c r="E359" s="209">
        <v>29.91</v>
      </c>
      <c r="F359" s="209">
        <v>5.33</v>
      </c>
      <c r="G359" s="209">
        <v>17.72</v>
      </c>
      <c r="H359" s="209">
        <v>21.42</v>
      </c>
      <c r="I359" s="209">
        <v>21.92</v>
      </c>
      <c r="J359" s="206"/>
      <c r="K359" s="207"/>
      <c r="L359" s="208"/>
      <c r="M359" s="200">
        <v>20.02</v>
      </c>
    </row>
    <row r="360" spans="1:13" ht="15.75" customHeight="1" x14ac:dyDescent="0.2">
      <c r="A360" s="355"/>
      <c r="B360" s="46">
        <v>44199</v>
      </c>
      <c r="C360" s="209">
        <v>16.87</v>
      </c>
      <c r="D360" s="209">
        <v>46.72</v>
      </c>
      <c r="E360" s="209">
        <v>29.91</v>
      </c>
      <c r="F360" s="209">
        <v>5.33</v>
      </c>
      <c r="G360" s="209">
        <v>17.72</v>
      </c>
      <c r="H360" s="209">
        <v>21.15</v>
      </c>
      <c r="I360" s="209">
        <v>23.04</v>
      </c>
      <c r="J360" s="206"/>
      <c r="K360" s="207"/>
      <c r="L360" s="208"/>
      <c r="M360" s="200">
        <v>19.91</v>
      </c>
    </row>
    <row r="361" spans="1:13" ht="15.75" customHeight="1" x14ac:dyDescent="0.2">
      <c r="A361" s="355"/>
      <c r="B361" s="46">
        <v>44200</v>
      </c>
      <c r="C361" s="209">
        <v>16.670000000000002</v>
      </c>
      <c r="D361" s="209">
        <v>46.46</v>
      </c>
      <c r="E361" s="209">
        <v>29.85</v>
      </c>
      <c r="F361" s="209">
        <v>5.33</v>
      </c>
      <c r="G361" s="209">
        <v>17.72</v>
      </c>
      <c r="H361" s="209">
        <v>21.01</v>
      </c>
      <c r="I361" s="209">
        <v>23.76</v>
      </c>
      <c r="J361" s="206">
        <v>23.23</v>
      </c>
      <c r="K361" s="207">
        <v>6.6</v>
      </c>
      <c r="L361" s="208">
        <v>4.18</v>
      </c>
      <c r="M361" s="200">
        <v>19.79</v>
      </c>
    </row>
    <row r="362" spans="1:13" ht="15.75" customHeight="1" x14ac:dyDescent="0.2">
      <c r="A362" s="355"/>
      <c r="B362" s="46">
        <v>44201</v>
      </c>
      <c r="C362" s="209">
        <v>16.47</v>
      </c>
      <c r="D362" s="209">
        <v>46.17</v>
      </c>
      <c r="E362" s="209">
        <v>29.72</v>
      </c>
      <c r="F362" s="209">
        <v>5.33</v>
      </c>
      <c r="G362" s="209">
        <v>17.57</v>
      </c>
      <c r="H362" s="209">
        <v>20.74</v>
      </c>
      <c r="I362" s="209">
        <v>24.66</v>
      </c>
      <c r="J362" s="206"/>
      <c r="K362" s="207"/>
      <c r="L362" s="208"/>
      <c r="M362" s="200">
        <v>19.62</v>
      </c>
    </row>
    <row r="363" spans="1:13" ht="15.75" customHeight="1" x14ac:dyDescent="0.2">
      <c r="A363" s="355"/>
      <c r="B363" s="46">
        <v>44202</v>
      </c>
      <c r="C363" s="209">
        <v>16.27</v>
      </c>
      <c r="D363" s="209">
        <v>45.88</v>
      </c>
      <c r="E363" s="209">
        <v>29.58</v>
      </c>
      <c r="F363" s="209">
        <v>5.33</v>
      </c>
      <c r="G363" s="209">
        <v>17.57</v>
      </c>
      <c r="H363" s="209">
        <v>20.46</v>
      </c>
      <c r="I363" s="209">
        <v>25.58</v>
      </c>
      <c r="J363" s="206"/>
      <c r="K363" s="207"/>
      <c r="L363" s="208"/>
      <c r="M363" s="200">
        <v>19.47</v>
      </c>
    </row>
    <row r="364" spans="1:13" ht="15.75" customHeight="1" x14ac:dyDescent="0.2">
      <c r="A364" s="355"/>
      <c r="B364" s="46">
        <v>44203</v>
      </c>
      <c r="C364" s="209">
        <v>16.170000000000002</v>
      </c>
      <c r="D364" s="209">
        <v>45.58</v>
      </c>
      <c r="E364" s="209">
        <v>29.52</v>
      </c>
      <c r="F364" s="209">
        <v>5.33</v>
      </c>
      <c r="G364" s="209">
        <v>17.420000000000002</v>
      </c>
      <c r="H364" s="209">
        <v>20.329999999999998</v>
      </c>
      <c r="I364" s="209">
        <v>26.04</v>
      </c>
      <c r="J364" s="206"/>
      <c r="K364" s="207"/>
      <c r="L364" s="208"/>
      <c r="M364" s="200">
        <v>19.350000000000001</v>
      </c>
    </row>
    <row r="365" spans="1:13" ht="15.75" customHeight="1" x14ac:dyDescent="0.2">
      <c r="A365" s="355"/>
      <c r="B365" s="46">
        <v>44204</v>
      </c>
      <c r="C365" s="209">
        <v>16.11</v>
      </c>
      <c r="D365" s="209">
        <v>45.36</v>
      </c>
      <c r="E365" s="209">
        <v>29.45</v>
      </c>
      <c r="F365" s="209">
        <v>5.33</v>
      </c>
      <c r="G365" s="209">
        <v>17.420000000000002</v>
      </c>
      <c r="H365" s="209">
        <v>20.05</v>
      </c>
      <c r="I365" s="209">
        <v>26.7</v>
      </c>
      <c r="J365" s="206"/>
      <c r="K365" s="207"/>
      <c r="L365" s="208"/>
      <c r="M365" s="200">
        <v>19.260000000000002</v>
      </c>
    </row>
    <row r="366" spans="1:13" ht="15.75" customHeight="1" x14ac:dyDescent="0.2">
      <c r="A366" s="355"/>
      <c r="B366" s="46">
        <v>44205</v>
      </c>
      <c r="C366" s="209">
        <v>16.010000000000002</v>
      </c>
      <c r="D366" s="209">
        <v>45.03</v>
      </c>
      <c r="E366" s="209">
        <v>29.32</v>
      </c>
      <c r="F366" s="209">
        <v>5.33</v>
      </c>
      <c r="G366" s="209">
        <v>17.420000000000002</v>
      </c>
      <c r="H366" s="209">
        <v>19.920000000000002</v>
      </c>
      <c r="I366" s="209">
        <v>27.3</v>
      </c>
      <c r="J366" s="206"/>
      <c r="K366" s="207"/>
      <c r="L366" s="208"/>
      <c r="M366" s="200">
        <v>19.16</v>
      </c>
    </row>
    <row r="367" spans="1:13" ht="15.75" customHeight="1" x14ac:dyDescent="0.2">
      <c r="A367" s="355"/>
      <c r="B367" s="46">
        <v>44206</v>
      </c>
      <c r="C367" s="209">
        <v>16.170000000000002</v>
      </c>
      <c r="D367" s="209">
        <v>44.88</v>
      </c>
      <c r="E367" s="209">
        <v>30.05</v>
      </c>
      <c r="F367" s="209">
        <v>5.44</v>
      </c>
      <c r="G367" s="209">
        <v>18.32</v>
      </c>
      <c r="H367" s="209">
        <v>20.46</v>
      </c>
      <c r="I367" s="209">
        <v>32.46</v>
      </c>
      <c r="J367" s="206">
        <v>23.51</v>
      </c>
      <c r="K367" s="207">
        <v>6.6</v>
      </c>
      <c r="L367" s="208">
        <v>4.51</v>
      </c>
      <c r="M367" s="200">
        <v>19.559999999999999</v>
      </c>
    </row>
    <row r="368" spans="1:13" ht="15.75" customHeight="1" x14ac:dyDescent="0.2">
      <c r="A368" s="355"/>
      <c r="B368" s="46">
        <v>44207</v>
      </c>
      <c r="C368" s="209">
        <v>17.579999999999998</v>
      </c>
      <c r="D368" s="209">
        <v>45.66</v>
      </c>
      <c r="E368" s="209">
        <v>32.619999999999997</v>
      </c>
      <c r="F368" s="209">
        <v>5.65</v>
      </c>
      <c r="G368" s="209">
        <v>19.079999999999998</v>
      </c>
      <c r="H368" s="209">
        <v>21.98</v>
      </c>
      <c r="I368" s="209">
        <v>77.37</v>
      </c>
      <c r="J368" s="201"/>
      <c r="K368" s="202"/>
      <c r="L368" s="203"/>
      <c r="M368" s="200">
        <v>21.13</v>
      </c>
    </row>
    <row r="369" spans="1:13" ht="15.75" customHeight="1" x14ac:dyDescent="0.2">
      <c r="A369" s="355"/>
      <c r="B369" s="46">
        <v>44208</v>
      </c>
      <c r="C369" s="209">
        <v>18.5</v>
      </c>
      <c r="D369" s="209">
        <v>45.8</v>
      </c>
      <c r="E369" s="209">
        <v>33.18</v>
      </c>
      <c r="F369" s="209">
        <v>5.83</v>
      </c>
      <c r="G369" s="209">
        <v>20.28</v>
      </c>
      <c r="H369" s="209">
        <v>23.67</v>
      </c>
      <c r="I369" s="209">
        <v>81.93</v>
      </c>
      <c r="J369" s="201"/>
      <c r="K369" s="202"/>
      <c r="L369" s="203"/>
      <c r="M369" s="209">
        <v>22.1</v>
      </c>
    </row>
    <row r="370" spans="1:13" ht="15.75" customHeight="1" x14ac:dyDescent="0.2">
      <c r="A370" s="355"/>
      <c r="B370" s="46">
        <v>44209</v>
      </c>
      <c r="C370" s="209">
        <v>19.739999999999998</v>
      </c>
      <c r="D370" s="209">
        <v>46.17</v>
      </c>
      <c r="E370" s="209">
        <v>35.51</v>
      </c>
      <c r="F370" s="209">
        <v>6.55</v>
      </c>
      <c r="G370" s="209">
        <v>23.88</v>
      </c>
      <c r="H370" s="209">
        <v>27.12</v>
      </c>
      <c r="I370" s="209">
        <v>94.23</v>
      </c>
      <c r="J370" s="206"/>
      <c r="K370" s="207"/>
      <c r="L370" s="208"/>
      <c r="M370" s="209">
        <v>24.66</v>
      </c>
    </row>
    <row r="371" spans="1:13" ht="15.75" customHeight="1" x14ac:dyDescent="0.2">
      <c r="A371" s="355"/>
      <c r="B371" s="46">
        <v>44210</v>
      </c>
      <c r="C371" s="209">
        <v>21.63</v>
      </c>
      <c r="D371" s="209">
        <v>47.16</v>
      </c>
      <c r="E371" s="209">
        <v>37.11</v>
      </c>
      <c r="F371" s="209">
        <v>7.67</v>
      </c>
      <c r="G371" s="209">
        <v>27.41</v>
      </c>
      <c r="H371" s="209">
        <v>30.2</v>
      </c>
      <c r="I371" s="209">
        <v>97.39</v>
      </c>
      <c r="J371" s="206">
        <v>30.45</v>
      </c>
      <c r="K371" s="207">
        <v>29.85</v>
      </c>
      <c r="L371" s="208">
        <v>14.92</v>
      </c>
      <c r="M371" s="209">
        <v>26.92</v>
      </c>
    </row>
    <row r="372" spans="1:13" ht="15.75" customHeight="1" x14ac:dyDescent="0.2">
      <c r="A372" s="355"/>
      <c r="B372" s="46">
        <v>44211</v>
      </c>
      <c r="C372" s="209">
        <v>23.17</v>
      </c>
      <c r="D372" s="209">
        <v>48.04</v>
      </c>
      <c r="E372" s="209">
        <v>37.700000000000003</v>
      </c>
      <c r="F372" s="209">
        <v>9.24</v>
      </c>
      <c r="G372" s="209">
        <v>28.42</v>
      </c>
      <c r="H372" s="209">
        <v>31.08</v>
      </c>
      <c r="I372" s="209">
        <v>97.47</v>
      </c>
      <c r="J372" s="206"/>
      <c r="K372" s="207"/>
      <c r="L372" s="208"/>
      <c r="M372" s="209">
        <v>28.03</v>
      </c>
    </row>
    <row r="373" spans="1:13" ht="15.75" customHeight="1" x14ac:dyDescent="0.2">
      <c r="A373" s="355"/>
      <c r="B373" s="46">
        <v>44212</v>
      </c>
      <c r="C373" s="209">
        <v>24.58</v>
      </c>
      <c r="D373" s="209">
        <v>48.37</v>
      </c>
      <c r="E373" s="209">
        <v>38.81</v>
      </c>
      <c r="F373" s="209">
        <v>9.6300000000000008</v>
      </c>
      <c r="G373" s="209">
        <v>28.92</v>
      </c>
      <c r="H373" s="209">
        <v>31.08</v>
      </c>
      <c r="I373" s="209">
        <v>97.07</v>
      </c>
      <c r="J373" s="206"/>
      <c r="K373" s="207"/>
      <c r="L373" s="208"/>
      <c r="M373" s="209">
        <v>28.66</v>
      </c>
    </row>
    <row r="374" spans="1:13" ht="15.75" customHeight="1" x14ac:dyDescent="0.2">
      <c r="A374" s="355"/>
      <c r="B374" s="46">
        <v>44213</v>
      </c>
      <c r="C374" s="209">
        <v>25.89</v>
      </c>
      <c r="D374" s="209">
        <v>48.78</v>
      </c>
      <c r="E374" s="209">
        <v>40.47</v>
      </c>
      <c r="F374" s="209">
        <v>10.3</v>
      </c>
      <c r="G374" s="209">
        <v>29.76</v>
      </c>
      <c r="H374" s="209">
        <v>31.83</v>
      </c>
      <c r="I374" s="209">
        <v>92.86</v>
      </c>
      <c r="J374" s="206"/>
      <c r="K374" s="207"/>
      <c r="L374" s="208"/>
      <c r="M374" s="209">
        <v>29.48</v>
      </c>
    </row>
    <row r="375" spans="1:13" ht="15.75" customHeight="1" x14ac:dyDescent="0.2">
      <c r="A375" s="355"/>
      <c r="B375" s="46">
        <v>44214</v>
      </c>
      <c r="C375" s="209">
        <v>27.21</v>
      </c>
      <c r="D375" s="209">
        <v>49.26</v>
      </c>
      <c r="E375" s="209">
        <v>41.55</v>
      </c>
      <c r="F375" s="209">
        <v>11.02</v>
      </c>
      <c r="G375" s="209">
        <v>30.44</v>
      </c>
      <c r="H375" s="209">
        <v>31.83</v>
      </c>
      <c r="I375" s="209">
        <v>84.95</v>
      </c>
      <c r="J375" s="206"/>
      <c r="K375" s="207"/>
      <c r="L375" s="208"/>
      <c r="M375" s="209">
        <v>30.1</v>
      </c>
    </row>
    <row r="376" spans="1:13" ht="15.75" customHeight="1" x14ac:dyDescent="0.2">
      <c r="A376" s="355"/>
      <c r="B376" s="46">
        <v>44215</v>
      </c>
      <c r="C376" s="209">
        <v>28.22</v>
      </c>
      <c r="D376" s="209">
        <v>49.4</v>
      </c>
      <c r="E376" s="209">
        <v>42.01</v>
      </c>
      <c r="F376" s="209">
        <v>11.53</v>
      </c>
      <c r="G376" s="209">
        <v>30.77</v>
      </c>
      <c r="H376" s="209">
        <v>32.130000000000003</v>
      </c>
      <c r="I376" s="209">
        <v>77.09</v>
      </c>
      <c r="J376" s="206"/>
      <c r="K376" s="207"/>
      <c r="L376" s="208"/>
      <c r="M376" s="209">
        <v>30.52</v>
      </c>
    </row>
    <row r="377" spans="1:13" ht="15.75" customHeight="1" x14ac:dyDescent="0.2">
      <c r="A377" s="355"/>
      <c r="B377" s="46">
        <v>44216</v>
      </c>
      <c r="C377" s="209">
        <v>29.12</v>
      </c>
      <c r="D377" s="209">
        <v>49.48</v>
      </c>
      <c r="E377" s="209">
        <v>42.09</v>
      </c>
      <c r="F377" s="209">
        <v>11.68</v>
      </c>
      <c r="G377" s="209">
        <v>30.94</v>
      </c>
      <c r="H377" s="209">
        <v>32.130000000000003</v>
      </c>
      <c r="I377" s="209">
        <v>69.58</v>
      </c>
      <c r="J377" s="206"/>
      <c r="K377" s="207"/>
      <c r="L377" s="208"/>
      <c r="M377" s="209">
        <v>30.77</v>
      </c>
    </row>
    <row r="378" spans="1:13" ht="15.75" customHeight="1" x14ac:dyDescent="0.2">
      <c r="A378" s="355"/>
      <c r="B378" s="46">
        <v>44217</v>
      </c>
      <c r="C378" s="209">
        <v>30.14</v>
      </c>
      <c r="D378" s="209">
        <v>49.51</v>
      </c>
      <c r="E378" s="209">
        <v>42.32</v>
      </c>
      <c r="F378" s="209">
        <v>12.13</v>
      </c>
      <c r="G378" s="209">
        <v>30.94</v>
      </c>
      <c r="H378" s="209">
        <v>32.130000000000003</v>
      </c>
      <c r="I378" s="209">
        <v>62.7</v>
      </c>
      <c r="J378" s="206"/>
      <c r="K378" s="207"/>
      <c r="L378" s="208"/>
      <c r="M378" s="209">
        <v>31.04</v>
      </c>
    </row>
    <row r="379" spans="1:13" ht="15.75" customHeight="1" x14ac:dyDescent="0.2">
      <c r="A379" s="355"/>
      <c r="B379" s="46">
        <v>44218</v>
      </c>
      <c r="C379" s="209">
        <v>31.23</v>
      </c>
      <c r="D379" s="209">
        <v>49.62</v>
      </c>
      <c r="E379" s="209">
        <v>42.63</v>
      </c>
      <c r="F379" s="209">
        <v>12.43</v>
      </c>
      <c r="G379" s="209">
        <v>31.11</v>
      </c>
      <c r="H379" s="209">
        <v>32.28</v>
      </c>
      <c r="I379" s="209">
        <v>58.35</v>
      </c>
      <c r="J379" s="206"/>
      <c r="K379" s="207"/>
      <c r="L379" s="208"/>
      <c r="M379" s="209">
        <v>31.39</v>
      </c>
    </row>
    <row r="380" spans="1:13" ht="15.75" customHeight="1" x14ac:dyDescent="0.2">
      <c r="A380" s="355"/>
      <c r="B380" s="46">
        <v>44219</v>
      </c>
      <c r="C380" s="209">
        <v>32.549999999999997</v>
      </c>
      <c r="D380" s="209">
        <v>50.32</v>
      </c>
      <c r="E380" s="209">
        <v>42.87</v>
      </c>
      <c r="F380" s="209">
        <v>12.64</v>
      </c>
      <c r="G380" s="209">
        <v>31.45</v>
      </c>
      <c r="H380" s="209">
        <v>32.57</v>
      </c>
      <c r="I380" s="209">
        <v>54.45</v>
      </c>
      <c r="J380" s="206"/>
      <c r="K380" s="207"/>
      <c r="L380" s="208"/>
      <c r="M380" s="209">
        <v>31.89</v>
      </c>
    </row>
    <row r="381" spans="1:13" ht="15.75" customHeight="1" x14ac:dyDescent="0.2">
      <c r="A381" s="355"/>
      <c r="B381" s="46">
        <v>44220</v>
      </c>
      <c r="C381" s="209">
        <v>33.78</v>
      </c>
      <c r="D381" s="209">
        <v>51.02</v>
      </c>
      <c r="E381" s="209">
        <v>42.95</v>
      </c>
      <c r="F381" s="209">
        <v>12.74</v>
      </c>
      <c r="G381" s="209">
        <v>31.78</v>
      </c>
      <c r="H381" s="209">
        <v>32.869999999999997</v>
      </c>
      <c r="I381" s="209">
        <v>55.13</v>
      </c>
      <c r="J381" s="206"/>
      <c r="K381" s="207"/>
      <c r="L381" s="208"/>
      <c r="M381" s="209">
        <v>32.380000000000003</v>
      </c>
    </row>
    <row r="382" spans="1:13" ht="15.75" customHeight="1" x14ac:dyDescent="0.2">
      <c r="A382" s="355"/>
      <c r="B382" s="46">
        <v>44221</v>
      </c>
      <c r="C382" s="209">
        <v>35.25</v>
      </c>
      <c r="D382" s="209">
        <v>51.35</v>
      </c>
      <c r="E382" s="209">
        <v>43.03</v>
      </c>
      <c r="F382" s="209">
        <v>12.89</v>
      </c>
      <c r="G382" s="209">
        <v>31.95</v>
      </c>
      <c r="H382" s="209">
        <v>32.72</v>
      </c>
      <c r="I382" s="209">
        <v>54.03</v>
      </c>
      <c r="J382" s="206">
        <v>36.72</v>
      </c>
      <c r="K382" s="207">
        <v>35.4</v>
      </c>
      <c r="L382" s="208">
        <v>11.5</v>
      </c>
      <c r="M382" s="209">
        <v>32.78</v>
      </c>
    </row>
    <row r="383" spans="1:13" ht="15.75" customHeight="1" x14ac:dyDescent="0.2">
      <c r="A383" s="355"/>
      <c r="B383" s="46">
        <v>44222</v>
      </c>
      <c r="C383" s="200">
        <v>36.380000000000003</v>
      </c>
      <c r="D383" s="200">
        <v>51.53</v>
      </c>
      <c r="E383" s="200">
        <v>43.66</v>
      </c>
      <c r="F383" s="200">
        <v>13.11</v>
      </c>
      <c r="G383" s="200">
        <v>32.619999999999997</v>
      </c>
      <c r="H383" s="200">
        <v>33.32</v>
      </c>
      <c r="I383" s="200">
        <v>52.92</v>
      </c>
      <c r="J383" s="201"/>
      <c r="K383" s="202"/>
      <c r="L383" s="203"/>
      <c r="M383" s="200">
        <v>33.369999999999997</v>
      </c>
    </row>
    <row r="384" spans="1:13" ht="15.75" customHeight="1" x14ac:dyDescent="0.2">
      <c r="A384" s="355"/>
      <c r="B384" s="46">
        <v>44223</v>
      </c>
      <c r="C384" s="200">
        <v>37.04</v>
      </c>
      <c r="D384" s="200">
        <v>51.57</v>
      </c>
      <c r="E384" s="200">
        <v>44.21</v>
      </c>
      <c r="F384" s="200">
        <v>13.73</v>
      </c>
      <c r="G384" s="200">
        <v>34.479999999999997</v>
      </c>
      <c r="H384" s="200">
        <v>34.83</v>
      </c>
      <c r="I384" s="200">
        <v>50.59</v>
      </c>
      <c r="J384" s="201"/>
      <c r="K384" s="202"/>
      <c r="L384" s="203"/>
      <c r="M384" s="200">
        <v>34.22</v>
      </c>
    </row>
    <row r="385" spans="1:13" ht="15.75" customHeight="1" x14ac:dyDescent="0.2">
      <c r="A385" s="355"/>
      <c r="B385" s="46">
        <v>44224</v>
      </c>
      <c r="C385" s="200">
        <v>39.950000000000003</v>
      </c>
      <c r="D385" s="200">
        <v>52.6</v>
      </c>
      <c r="E385" s="200">
        <v>48.74</v>
      </c>
      <c r="F385" s="200">
        <v>16.04</v>
      </c>
      <c r="G385" s="200">
        <v>38.51</v>
      </c>
      <c r="H385" s="200">
        <v>36.659999999999997</v>
      </c>
      <c r="I385" s="200">
        <v>56.27</v>
      </c>
      <c r="J385" s="201"/>
      <c r="K385" s="202"/>
      <c r="L385" s="203"/>
      <c r="M385" s="200">
        <v>36.96</v>
      </c>
    </row>
    <row r="386" spans="1:13" ht="15.75" customHeight="1" x14ac:dyDescent="0.2">
      <c r="A386" s="355"/>
      <c r="B386" s="46">
        <v>44225</v>
      </c>
      <c r="C386" s="200">
        <v>41.62</v>
      </c>
      <c r="D386" s="200">
        <v>53.38</v>
      </c>
      <c r="E386" s="200">
        <v>50.06</v>
      </c>
      <c r="F386" s="200">
        <v>17.55</v>
      </c>
      <c r="G386" s="200">
        <v>40.42</v>
      </c>
      <c r="H386" s="200">
        <v>37.729999999999997</v>
      </c>
      <c r="I386" s="200">
        <v>57.47</v>
      </c>
      <c r="J386" s="201"/>
      <c r="K386" s="202"/>
      <c r="L386" s="203"/>
      <c r="M386" s="200">
        <v>38.29</v>
      </c>
    </row>
    <row r="387" spans="1:13" ht="15.75" customHeight="1" x14ac:dyDescent="0.2">
      <c r="A387" s="355"/>
      <c r="B387" s="46">
        <v>44226</v>
      </c>
      <c r="C387" s="201">
        <v>42.74</v>
      </c>
      <c r="D387" s="202">
        <v>53.77</v>
      </c>
      <c r="E387" s="202">
        <v>50.47</v>
      </c>
      <c r="F387" s="202">
        <v>18.03</v>
      </c>
      <c r="G387" s="202">
        <v>41.13</v>
      </c>
      <c r="H387" s="202">
        <v>38.19</v>
      </c>
      <c r="I387" s="202">
        <v>52.76</v>
      </c>
      <c r="J387" s="201"/>
      <c r="K387" s="202"/>
      <c r="L387" s="203"/>
      <c r="M387" s="202">
        <v>38.86</v>
      </c>
    </row>
    <row r="388" spans="1:13" ht="15.75" customHeight="1" x14ac:dyDescent="0.2">
      <c r="A388" s="356"/>
      <c r="B388" s="199">
        <v>44227</v>
      </c>
      <c r="C388" s="201">
        <v>44.56</v>
      </c>
      <c r="D388" s="202">
        <v>54.18</v>
      </c>
      <c r="E388" s="202">
        <v>51.65</v>
      </c>
      <c r="F388" s="202">
        <v>18.829999999999998</v>
      </c>
      <c r="G388" s="202">
        <v>43.26</v>
      </c>
      <c r="H388" s="202">
        <v>39.74</v>
      </c>
      <c r="I388" s="202">
        <v>63.24</v>
      </c>
      <c r="J388" s="201">
        <v>45.57</v>
      </c>
      <c r="K388" s="202">
        <v>47.58</v>
      </c>
      <c r="L388" s="212">
        <v>13.55</v>
      </c>
      <c r="M388" s="202">
        <v>40.39</v>
      </c>
    </row>
    <row r="389" spans="1:13" ht="15.75" customHeight="1" x14ac:dyDescent="0.2">
      <c r="A389" s="364">
        <v>2021</v>
      </c>
      <c r="B389" s="229" t="s">
        <v>67</v>
      </c>
      <c r="C389" s="230">
        <f>AVERAGE(C390:C417)</f>
        <v>55.052142857142847</v>
      </c>
      <c r="D389" s="231">
        <f t="shared" ref="D389:I389" si="15">AVERAGE(D390:D417)</f>
        <v>55.857142857142854</v>
      </c>
      <c r="E389" s="231">
        <f t="shared" si="15"/>
        <v>54.357857142857156</v>
      </c>
      <c r="F389" s="231">
        <f t="shared" si="15"/>
        <v>23.97642857142856</v>
      </c>
      <c r="G389" s="231">
        <f t="shared" si="15"/>
        <v>50.242142857142859</v>
      </c>
      <c r="H389" s="231">
        <f t="shared" si="15"/>
        <v>45.610000000000007</v>
      </c>
      <c r="I389" s="231">
        <f t="shared" si="15"/>
        <v>65.589642857142834</v>
      </c>
      <c r="J389" s="230"/>
      <c r="K389" s="231"/>
      <c r="L389" s="232"/>
      <c r="M389" s="231">
        <f>AVERAGE(M390:M417)</f>
        <v>47.902857142857151</v>
      </c>
    </row>
    <row r="390" spans="1:13" ht="15.75" customHeight="1" x14ac:dyDescent="0.2">
      <c r="A390" s="365"/>
      <c r="B390" s="225">
        <v>44228</v>
      </c>
      <c r="C390" s="207">
        <v>45.76</v>
      </c>
      <c r="D390" s="207">
        <v>54.69</v>
      </c>
      <c r="E390" s="207">
        <v>52.07</v>
      </c>
      <c r="F390" s="207">
        <v>19.53</v>
      </c>
      <c r="G390" s="207">
        <v>44.33</v>
      </c>
      <c r="H390" s="207">
        <v>40.67</v>
      </c>
      <c r="I390" s="207">
        <v>63.42</v>
      </c>
      <c r="J390" s="206"/>
      <c r="K390" s="207"/>
      <c r="L390" s="208"/>
      <c r="M390" s="207">
        <v>41.3</v>
      </c>
    </row>
    <row r="391" spans="1:13" ht="15.75" customHeight="1" x14ac:dyDescent="0.2">
      <c r="A391" s="365"/>
      <c r="B391" s="225">
        <v>44229</v>
      </c>
      <c r="C391" s="207">
        <v>46.79</v>
      </c>
      <c r="D391" s="207">
        <v>54.84</v>
      </c>
      <c r="E391" s="207">
        <v>52.15</v>
      </c>
      <c r="F391" s="207">
        <v>19.86</v>
      </c>
      <c r="G391" s="207">
        <v>44.86</v>
      </c>
      <c r="H391" s="207">
        <v>40.99</v>
      </c>
      <c r="I391" s="207">
        <v>83.65</v>
      </c>
      <c r="J391" s="206"/>
      <c r="K391" s="207"/>
      <c r="L391" s="208"/>
      <c r="M391" s="207">
        <v>42.63</v>
      </c>
    </row>
    <row r="392" spans="1:13" ht="15.75" customHeight="1" x14ac:dyDescent="0.2">
      <c r="A392" s="365"/>
      <c r="B392" s="225">
        <v>44230</v>
      </c>
      <c r="C392" s="207">
        <v>47.37</v>
      </c>
      <c r="D392" s="207">
        <v>54.88</v>
      </c>
      <c r="E392" s="207">
        <v>52.41</v>
      </c>
      <c r="F392" s="207">
        <v>20.21</v>
      </c>
      <c r="G392" s="207">
        <v>45.39</v>
      </c>
      <c r="H392" s="207">
        <v>41.77</v>
      </c>
      <c r="I392" s="207">
        <v>93.82</v>
      </c>
      <c r="J392" s="206">
        <v>50.36</v>
      </c>
      <c r="K392" s="207">
        <v>70.52</v>
      </c>
      <c r="L392" s="208">
        <v>21.8</v>
      </c>
      <c r="M392" s="207">
        <v>43.45</v>
      </c>
    </row>
    <row r="393" spans="1:13" ht="15.75" customHeight="1" x14ac:dyDescent="0.2">
      <c r="A393" s="365"/>
      <c r="B393" s="225">
        <v>44231</v>
      </c>
      <c r="C393" s="207">
        <v>47.95</v>
      </c>
      <c r="D393" s="207">
        <v>54.88</v>
      </c>
      <c r="E393" s="207">
        <v>52.32</v>
      </c>
      <c r="F393" s="207">
        <v>20.47</v>
      </c>
      <c r="G393" s="207">
        <v>45.75</v>
      </c>
      <c r="H393" s="207">
        <v>42.08</v>
      </c>
      <c r="I393" s="207">
        <v>94</v>
      </c>
      <c r="J393" s="206"/>
      <c r="K393" s="207"/>
      <c r="L393" s="208"/>
      <c r="M393" s="207">
        <v>43.84</v>
      </c>
    </row>
    <row r="394" spans="1:13" ht="15.75" customHeight="1" x14ac:dyDescent="0.2">
      <c r="A394" s="365"/>
      <c r="B394" s="225">
        <v>44232</v>
      </c>
      <c r="C394" s="207">
        <v>48.46</v>
      </c>
      <c r="D394" s="207">
        <v>54.84</v>
      </c>
      <c r="E394" s="207">
        <v>52.32</v>
      </c>
      <c r="F394" s="207">
        <v>20.69</v>
      </c>
      <c r="G394" s="207">
        <v>46.1</v>
      </c>
      <c r="H394" s="207">
        <v>42.24</v>
      </c>
      <c r="I394" s="207">
        <v>93.09</v>
      </c>
      <c r="J394" s="206"/>
      <c r="K394" s="207"/>
      <c r="L394" s="208"/>
      <c r="M394" s="207">
        <v>44.15</v>
      </c>
    </row>
    <row r="395" spans="1:13" ht="15.75" customHeight="1" x14ac:dyDescent="0.2">
      <c r="A395" s="365"/>
      <c r="B395" s="225">
        <v>44233</v>
      </c>
      <c r="C395" s="207">
        <v>49.05</v>
      </c>
      <c r="D395" s="207">
        <v>54.8</v>
      </c>
      <c r="E395" s="207">
        <v>52.15</v>
      </c>
      <c r="F395" s="207">
        <v>20.86</v>
      </c>
      <c r="G395" s="207">
        <v>46.28</v>
      </c>
      <c r="H395" s="207">
        <v>42.4</v>
      </c>
      <c r="I395" s="207">
        <v>88.67</v>
      </c>
      <c r="J395" s="206"/>
      <c r="K395" s="207"/>
      <c r="L395" s="208"/>
      <c r="M395" s="207">
        <v>44.34</v>
      </c>
    </row>
    <row r="396" spans="1:13" ht="15.75" customHeight="1" x14ac:dyDescent="0.2">
      <c r="A396" s="365"/>
      <c r="B396" s="225">
        <v>44234</v>
      </c>
      <c r="C396" s="207">
        <v>49.7</v>
      </c>
      <c r="D396" s="207">
        <v>54.66</v>
      </c>
      <c r="E396" s="207">
        <v>52.07</v>
      </c>
      <c r="F396" s="207">
        <v>20.86</v>
      </c>
      <c r="G396" s="207">
        <v>46.46</v>
      </c>
      <c r="H396" s="207">
        <v>42.71</v>
      </c>
      <c r="I396" s="207">
        <v>83.45</v>
      </c>
      <c r="J396" s="206"/>
      <c r="K396" s="207"/>
      <c r="L396" s="208"/>
      <c r="M396" s="207">
        <v>44.55</v>
      </c>
    </row>
    <row r="397" spans="1:13" ht="15.75" customHeight="1" x14ac:dyDescent="0.2">
      <c r="A397" s="365"/>
      <c r="B397" s="225">
        <v>44235</v>
      </c>
      <c r="C397" s="207">
        <v>50.29</v>
      </c>
      <c r="D397" s="207">
        <v>54.55</v>
      </c>
      <c r="E397" s="207">
        <v>51.99</v>
      </c>
      <c r="F397" s="207">
        <v>20.86</v>
      </c>
      <c r="G397" s="207">
        <v>46.64</v>
      </c>
      <c r="H397" s="207">
        <v>42.87</v>
      </c>
      <c r="I397" s="207">
        <v>78.2</v>
      </c>
      <c r="J397" s="206"/>
      <c r="K397" s="207"/>
      <c r="L397" s="208"/>
      <c r="M397" s="207">
        <v>44.7</v>
      </c>
    </row>
    <row r="398" spans="1:13" ht="15.75" customHeight="1" x14ac:dyDescent="0.2">
      <c r="A398" s="365"/>
      <c r="B398" s="225">
        <v>44236</v>
      </c>
      <c r="C398" s="207">
        <v>50.62</v>
      </c>
      <c r="D398" s="207">
        <v>54.44</v>
      </c>
      <c r="E398" s="207">
        <v>51.82</v>
      </c>
      <c r="F398" s="207">
        <v>20.97</v>
      </c>
      <c r="G398" s="207">
        <v>46.64</v>
      </c>
      <c r="H398" s="207">
        <v>43.03</v>
      </c>
      <c r="I398" s="207">
        <v>73.430000000000007</v>
      </c>
      <c r="J398" s="206"/>
      <c r="K398" s="207"/>
      <c r="L398" s="208"/>
      <c r="M398" s="207">
        <v>44.78</v>
      </c>
    </row>
    <row r="399" spans="1:13" ht="15.75" customHeight="1" x14ac:dyDescent="0.2">
      <c r="A399" s="365"/>
      <c r="B399" s="225">
        <v>44237</v>
      </c>
      <c r="C399" s="207">
        <v>51.15</v>
      </c>
      <c r="D399" s="207">
        <v>54.25</v>
      </c>
      <c r="E399" s="207">
        <v>51.73</v>
      </c>
      <c r="F399" s="207">
        <v>21.62</v>
      </c>
      <c r="G399" s="207">
        <v>46.82</v>
      </c>
      <c r="H399" s="207">
        <v>43.18</v>
      </c>
      <c r="I399" s="207">
        <v>68.900000000000006</v>
      </c>
      <c r="J399" s="206"/>
      <c r="K399" s="207"/>
      <c r="L399" s="208"/>
      <c r="M399" s="207">
        <v>44.99</v>
      </c>
    </row>
    <row r="400" spans="1:13" ht="15.75" customHeight="1" x14ac:dyDescent="0.2">
      <c r="A400" s="365"/>
      <c r="B400" s="225">
        <v>44238</v>
      </c>
      <c r="C400" s="207">
        <v>51.48</v>
      </c>
      <c r="D400" s="207">
        <v>54.04</v>
      </c>
      <c r="E400" s="207">
        <v>51.65</v>
      </c>
      <c r="F400" s="207">
        <v>21.68</v>
      </c>
      <c r="G400" s="207">
        <v>46.99</v>
      </c>
      <c r="H400" s="207">
        <v>43.34</v>
      </c>
      <c r="I400" s="207">
        <v>64.09</v>
      </c>
      <c r="J400" s="206"/>
      <c r="K400" s="207"/>
      <c r="L400" s="208"/>
      <c r="M400" s="207">
        <v>45.09</v>
      </c>
    </row>
    <row r="401" spans="1:13" ht="15.75" customHeight="1" x14ac:dyDescent="0.2">
      <c r="A401" s="365"/>
      <c r="B401" s="225">
        <v>44239</v>
      </c>
      <c r="C401" s="207">
        <v>51.94</v>
      </c>
      <c r="D401" s="207">
        <v>53.9</v>
      </c>
      <c r="E401" s="207">
        <v>51.73</v>
      </c>
      <c r="F401" s="207">
        <v>22.07</v>
      </c>
      <c r="G401" s="207">
        <v>47.88</v>
      </c>
      <c r="H401" s="207">
        <v>43.82</v>
      </c>
      <c r="I401" s="207">
        <v>60.07</v>
      </c>
      <c r="J401" s="206"/>
      <c r="K401" s="207"/>
      <c r="L401" s="208"/>
      <c r="M401" s="207">
        <v>45.48</v>
      </c>
    </row>
    <row r="402" spans="1:13" ht="15.75" customHeight="1" x14ac:dyDescent="0.2">
      <c r="A402" s="365"/>
      <c r="B402" s="225">
        <v>44240</v>
      </c>
      <c r="C402" s="207">
        <v>52.8</v>
      </c>
      <c r="D402" s="207">
        <v>53.87</v>
      </c>
      <c r="E402" s="207">
        <v>52.49</v>
      </c>
      <c r="F402" s="207">
        <v>22.49</v>
      </c>
      <c r="G402" s="207">
        <v>48.24</v>
      </c>
      <c r="H402" s="207">
        <v>44.29</v>
      </c>
      <c r="I402" s="207">
        <v>56.91</v>
      </c>
      <c r="J402" s="206"/>
      <c r="K402" s="207"/>
      <c r="L402" s="208"/>
      <c r="M402" s="207">
        <v>46.11</v>
      </c>
    </row>
    <row r="403" spans="1:13" ht="15.75" customHeight="1" x14ac:dyDescent="0.2">
      <c r="A403" s="365"/>
      <c r="B403" s="225">
        <v>44241</v>
      </c>
      <c r="C403" s="207">
        <v>53.34</v>
      </c>
      <c r="D403" s="207">
        <v>53.77</v>
      </c>
      <c r="E403" s="207">
        <v>52.58</v>
      </c>
      <c r="F403" s="207">
        <v>22.7</v>
      </c>
      <c r="G403" s="207">
        <v>48.59</v>
      </c>
      <c r="H403" s="207">
        <v>44.61</v>
      </c>
      <c r="I403" s="207">
        <v>52.74</v>
      </c>
      <c r="J403" s="206"/>
      <c r="K403" s="207"/>
      <c r="L403" s="208"/>
      <c r="M403" s="207">
        <v>46.44</v>
      </c>
    </row>
    <row r="404" spans="1:13" ht="15.75" customHeight="1" x14ac:dyDescent="0.2">
      <c r="A404" s="365"/>
      <c r="B404" s="225">
        <v>44242</v>
      </c>
      <c r="C404" s="207">
        <v>54.28</v>
      </c>
      <c r="D404" s="207">
        <v>53.84</v>
      </c>
      <c r="E404" s="207">
        <v>53.09</v>
      </c>
      <c r="F404" s="207">
        <v>23.26</v>
      </c>
      <c r="G404" s="207">
        <v>49.66</v>
      </c>
      <c r="H404" s="207">
        <v>45.25</v>
      </c>
      <c r="I404" s="207">
        <v>53.07</v>
      </c>
      <c r="J404" s="206"/>
      <c r="K404" s="207"/>
      <c r="L404" s="208"/>
      <c r="M404" s="207">
        <v>47.2</v>
      </c>
    </row>
    <row r="405" spans="1:13" ht="15.75" customHeight="1" x14ac:dyDescent="0.2">
      <c r="A405" s="365"/>
      <c r="B405" s="225">
        <v>44243</v>
      </c>
      <c r="C405" s="207">
        <v>55.02</v>
      </c>
      <c r="D405" s="207">
        <v>54.11</v>
      </c>
      <c r="E405" s="207">
        <v>53.86</v>
      </c>
      <c r="F405" s="207">
        <v>23.8</v>
      </c>
      <c r="G405" s="207">
        <v>50.37</v>
      </c>
      <c r="H405" s="207">
        <v>46.05</v>
      </c>
      <c r="I405" s="207">
        <v>52.04</v>
      </c>
      <c r="J405" s="206">
        <v>53.7</v>
      </c>
      <c r="K405" s="207">
        <v>65.63</v>
      </c>
      <c r="L405" s="208">
        <v>31.96</v>
      </c>
      <c r="M405" s="207">
        <v>47.82</v>
      </c>
    </row>
    <row r="406" spans="1:13" ht="15.75" customHeight="1" x14ac:dyDescent="0.2">
      <c r="A406" s="365"/>
      <c r="B406" s="225">
        <v>44244</v>
      </c>
      <c r="C406" s="207">
        <v>55.76</v>
      </c>
      <c r="D406" s="207">
        <v>54.4</v>
      </c>
      <c r="E406" s="207">
        <v>54.37</v>
      </c>
      <c r="F406" s="207">
        <v>24.19</v>
      </c>
      <c r="G406" s="207">
        <v>50.72</v>
      </c>
      <c r="H406" s="207">
        <v>46.53</v>
      </c>
      <c r="I406" s="207">
        <v>50.53</v>
      </c>
      <c r="J406" s="206"/>
      <c r="K406" s="207"/>
      <c r="L406" s="208"/>
      <c r="M406" s="207">
        <v>48.28</v>
      </c>
    </row>
    <row r="407" spans="1:13" ht="15.75" customHeight="1" x14ac:dyDescent="0.2">
      <c r="A407" s="365"/>
      <c r="B407" s="225">
        <v>44245</v>
      </c>
      <c r="C407" s="207">
        <v>56.58</v>
      </c>
      <c r="D407" s="207">
        <v>54.77</v>
      </c>
      <c r="E407" s="207">
        <v>54.71</v>
      </c>
      <c r="F407" s="207">
        <v>24.59</v>
      </c>
      <c r="G407" s="207">
        <v>51.08</v>
      </c>
      <c r="H407" s="207">
        <v>46.69</v>
      </c>
      <c r="I407" s="207">
        <v>47.81</v>
      </c>
      <c r="J407" s="206"/>
      <c r="K407" s="207"/>
      <c r="L407" s="208"/>
      <c r="M407" s="207">
        <v>48.67</v>
      </c>
    </row>
    <row r="408" spans="1:13" ht="15.75" customHeight="1" x14ac:dyDescent="0.2">
      <c r="A408" s="365"/>
      <c r="B408" s="225">
        <v>44246</v>
      </c>
      <c r="C408" s="207">
        <v>57.27</v>
      </c>
      <c r="D408" s="207">
        <v>55.1</v>
      </c>
      <c r="E408" s="207">
        <v>55.06</v>
      </c>
      <c r="F408" s="207">
        <v>25.01</v>
      </c>
      <c r="G408" s="207">
        <v>51.79</v>
      </c>
      <c r="H408" s="207">
        <v>46.85</v>
      </c>
      <c r="I408" s="207">
        <v>44.54</v>
      </c>
      <c r="J408" s="206"/>
      <c r="K408" s="207"/>
      <c r="L408" s="208"/>
      <c r="M408" s="207">
        <v>49.16</v>
      </c>
    </row>
    <row r="409" spans="1:13" ht="15.75" customHeight="1" x14ac:dyDescent="0.2">
      <c r="A409" s="365"/>
      <c r="B409" s="225">
        <v>44247</v>
      </c>
      <c r="C409" s="207">
        <v>58.59</v>
      </c>
      <c r="D409" s="207">
        <v>55.65</v>
      </c>
      <c r="E409" s="207">
        <v>56.01</v>
      </c>
      <c r="F409" s="207">
        <v>25.96</v>
      </c>
      <c r="G409" s="207">
        <v>52.85</v>
      </c>
      <c r="H409" s="207">
        <v>47.49</v>
      </c>
      <c r="I409" s="207">
        <v>43.05</v>
      </c>
      <c r="J409" s="206"/>
      <c r="K409" s="207"/>
      <c r="L409" s="208"/>
      <c r="M409" s="207">
        <v>50.03</v>
      </c>
    </row>
    <row r="410" spans="1:13" ht="15.75" customHeight="1" x14ac:dyDescent="0.2">
      <c r="A410" s="365"/>
      <c r="B410" s="225">
        <v>44248</v>
      </c>
      <c r="C410" s="207">
        <v>59.21</v>
      </c>
      <c r="D410" s="207">
        <v>56.05</v>
      </c>
      <c r="E410" s="207">
        <v>56.71</v>
      </c>
      <c r="F410" s="207">
        <v>26.71</v>
      </c>
      <c r="G410" s="207">
        <v>53.57</v>
      </c>
      <c r="H410" s="207">
        <v>47.81</v>
      </c>
      <c r="I410" s="207">
        <v>45.32</v>
      </c>
      <c r="J410" s="206"/>
      <c r="K410" s="207"/>
      <c r="L410" s="208"/>
      <c r="M410" s="207">
        <v>50.56</v>
      </c>
    </row>
    <row r="411" spans="1:13" ht="15.75" customHeight="1" x14ac:dyDescent="0.2">
      <c r="A411" s="365"/>
      <c r="B411" s="225">
        <v>44249</v>
      </c>
      <c r="C411" s="207">
        <v>60.31</v>
      </c>
      <c r="D411" s="207">
        <v>56.53</v>
      </c>
      <c r="E411" s="207">
        <v>57.41</v>
      </c>
      <c r="F411" s="207">
        <v>27.47</v>
      </c>
      <c r="G411" s="207">
        <v>54.63</v>
      </c>
      <c r="H411" s="207">
        <v>48.14</v>
      </c>
      <c r="I411" s="207">
        <v>50.83</v>
      </c>
      <c r="J411" s="206"/>
      <c r="K411" s="207"/>
      <c r="L411" s="208"/>
      <c r="M411" s="207">
        <v>51.33</v>
      </c>
    </row>
    <row r="412" spans="1:13" ht="15.75" customHeight="1" x14ac:dyDescent="0.2">
      <c r="A412" s="365"/>
      <c r="B412" s="225">
        <v>44250</v>
      </c>
      <c r="C412" s="207">
        <v>61.57</v>
      </c>
      <c r="D412" s="207">
        <v>57.38</v>
      </c>
      <c r="E412" s="207">
        <v>58.02</v>
      </c>
      <c r="F412" s="207">
        <v>28.29</v>
      </c>
      <c r="G412" s="207">
        <v>55.52</v>
      </c>
      <c r="H412" s="207">
        <v>48.95</v>
      </c>
      <c r="I412" s="207">
        <v>52.22</v>
      </c>
      <c r="J412" s="206"/>
      <c r="K412" s="207"/>
      <c r="L412" s="208"/>
      <c r="M412" s="207">
        <v>52.29</v>
      </c>
    </row>
    <row r="413" spans="1:13" ht="15.75" customHeight="1" x14ac:dyDescent="0.2">
      <c r="A413" s="365"/>
      <c r="B413" s="225">
        <v>44251</v>
      </c>
      <c r="C413" s="207">
        <v>62.69</v>
      </c>
      <c r="D413" s="207">
        <v>58.41</v>
      </c>
      <c r="E413" s="207">
        <v>58.38</v>
      </c>
      <c r="F413" s="207">
        <v>28.76</v>
      </c>
      <c r="G413" s="207">
        <v>56.23</v>
      </c>
      <c r="H413" s="207">
        <v>49.59</v>
      </c>
      <c r="I413" s="207">
        <v>57.29</v>
      </c>
      <c r="J413" s="206">
        <v>60.73</v>
      </c>
      <c r="K413" s="207">
        <v>62.68</v>
      </c>
      <c r="L413" s="208">
        <v>36.450000000000003</v>
      </c>
      <c r="M413" s="207">
        <v>53.14</v>
      </c>
    </row>
    <row r="414" spans="1:13" ht="15.75" customHeight="1" x14ac:dyDescent="0.2">
      <c r="A414" s="365"/>
      <c r="B414" s="225">
        <v>44252</v>
      </c>
      <c r="C414" s="207">
        <v>63.9</v>
      </c>
      <c r="D414" s="207">
        <v>59.43</v>
      </c>
      <c r="E414" s="207">
        <v>58.73</v>
      </c>
      <c r="F414" s="207">
        <v>29.17</v>
      </c>
      <c r="G414" s="207">
        <v>56.76</v>
      </c>
      <c r="H414" s="207">
        <v>50.57</v>
      </c>
      <c r="I414" s="207">
        <v>64.239999999999995</v>
      </c>
      <c r="J414" s="206"/>
      <c r="K414" s="207"/>
      <c r="L414" s="208"/>
      <c r="M414" s="207">
        <v>54.07</v>
      </c>
    </row>
    <row r="415" spans="1:13" ht="15.75" customHeight="1" x14ac:dyDescent="0.2">
      <c r="A415" s="365"/>
      <c r="B415" s="225">
        <v>44253</v>
      </c>
      <c r="C415" s="207">
        <v>65.61</v>
      </c>
      <c r="D415" s="207">
        <v>60.87</v>
      </c>
      <c r="E415" s="207">
        <v>58.82</v>
      </c>
      <c r="F415" s="207">
        <v>29.56</v>
      </c>
      <c r="G415" s="207">
        <v>57.3</v>
      </c>
      <c r="H415" s="207">
        <v>51.39</v>
      </c>
      <c r="I415" s="207">
        <v>71.099999999999994</v>
      </c>
      <c r="J415" s="206"/>
      <c r="K415" s="207"/>
      <c r="L415" s="208"/>
      <c r="M415" s="207">
        <v>55.1</v>
      </c>
    </row>
    <row r="416" spans="1:13" ht="15.75" customHeight="1" x14ac:dyDescent="0.2">
      <c r="A416" s="365"/>
      <c r="B416" s="225">
        <v>44254</v>
      </c>
      <c r="C416" s="207">
        <v>66.48</v>
      </c>
      <c r="D416" s="207">
        <v>62.01</v>
      </c>
      <c r="E416" s="207">
        <v>58.73</v>
      </c>
      <c r="F416" s="207">
        <v>29.79</v>
      </c>
      <c r="G416" s="207">
        <v>57.48</v>
      </c>
      <c r="H416" s="207">
        <v>51.72</v>
      </c>
      <c r="I416" s="207">
        <v>74.790000000000006</v>
      </c>
      <c r="J416" s="206"/>
      <c r="K416" s="207"/>
      <c r="L416" s="208"/>
      <c r="M416" s="207">
        <v>55.58</v>
      </c>
    </row>
    <row r="417" spans="1:13" ht="15.75" customHeight="1" x14ac:dyDescent="0.2">
      <c r="A417" s="366"/>
      <c r="B417" s="224">
        <v>44255</v>
      </c>
      <c r="C417" s="226">
        <v>67.489999999999995</v>
      </c>
      <c r="D417" s="226">
        <v>63.04</v>
      </c>
      <c r="E417" s="226">
        <v>58.64</v>
      </c>
      <c r="F417" s="226">
        <v>29.91</v>
      </c>
      <c r="G417" s="226">
        <v>57.85</v>
      </c>
      <c r="H417" s="226">
        <v>52.05</v>
      </c>
      <c r="I417" s="226">
        <v>75.239999999999995</v>
      </c>
      <c r="J417" s="227"/>
      <c r="K417" s="226"/>
      <c r="L417" s="228"/>
      <c r="M417" s="226">
        <v>56.2</v>
      </c>
    </row>
    <row r="418" spans="1:13" ht="15.75" customHeight="1" x14ac:dyDescent="0.2">
      <c r="A418" s="357">
        <v>2021</v>
      </c>
      <c r="B418" s="229" t="s">
        <v>68</v>
      </c>
      <c r="C418" s="230">
        <f>AVERAGE(C419:C449)</f>
        <v>78.452580645161262</v>
      </c>
      <c r="D418" s="231">
        <f t="shared" ref="D418:I418" si="16">AVERAGE(D419:D449)</f>
        <v>74.544838709677421</v>
      </c>
      <c r="E418" s="231">
        <f t="shared" si="16"/>
        <v>59.432903225806449</v>
      </c>
      <c r="F418" s="231">
        <f t="shared" si="16"/>
        <v>33.789677419354824</v>
      </c>
      <c r="G418" s="231">
        <f t="shared" si="16"/>
        <v>63.77129032258064</v>
      </c>
      <c r="H418" s="231">
        <f t="shared" si="16"/>
        <v>59.11161290322579</v>
      </c>
      <c r="I418" s="231">
        <f t="shared" si="16"/>
        <v>62.025483870967754</v>
      </c>
      <c r="J418" s="230"/>
      <c r="K418" s="231"/>
      <c r="L418" s="232"/>
      <c r="M418" s="231">
        <f>AVERAGE(M419:M449)</f>
        <v>63.738064516129036</v>
      </c>
    </row>
    <row r="419" spans="1:13" ht="15.75" customHeight="1" x14ac:dyDescent="0.2">
      <c r="A419" s="358"/>
      <c r="B419" s="247">
        <v>44256</v>
      </c>
      <c r="C419" s="248">
        <v>68.14</v>
      </c>
      <c r="D419" s="248">
        <v>64</v>
      </c>
      <c r="E419" s="248">
        <v>58.64</v>
      </c>
      <c r="F419" s="248">
        <v>30.29</v>
      </c>
      <c r="G419" s="248">
        <v>58.22</v>
      </c>
      <c r="H419" s="248">
        <v>52.38</v>
      </c>
      <c r="I419" s="249">
        <v>72.27</v>
      </c>
      <c r="J419" s="250"/>
      <c r="K419" s="248"/>
      <c r="L419" s="249"/>
      <c r="M419" s="251">
        <v>56.71</v>
      </c>
    </row>
    <row r="420" spans="1:13" ht="15.75" customHeight="1" x14ac:dyDescent="0.2">
      <c r="A420" s="358"/>
      <c r="B420" s="225">
        <v>44257</v>
      </c>
      <c r="C420" s="252">
        <v>68.95</v>
      </c>
      <c r="D420" s="252">
        <v>64.91</v>
      </c>
      <c r="E420" s="252">
        <v>58.55</v>
      </c>
      <c r="F420" s="252">
        <v>30.41</v>
      </c>
      <c r="G420" s="252">
        <v>58.59</v>
      </c>
      <c r="H420" s="252">
        <v>52.87</v>
      </c>
      <c r="I420" s="253">
        <v>68.760000000000005</v>
      </c>
      <c r="J420" s="254"/>
      <c r="K420" s="252"/>
      <c r="L420" s="253"/>
      <c r="M420" s="251">
        <v>57.23</v>
      </c>
    </row>
    <row r="421" spans="1:13" ht="15.75" customHeight="1" x14ac:dyDescent="0.2">
      <c r="A421" s="358"/>
      <c r="B421" s="225">
        <v>44258</v>
      </c>
      <c r="C421" s="252">
        <v>69.61</v>
      </c>
      <c r="D421" s="252">
        <v>66.02</v>
      </c>
      <c r="E421" s="252">
        <v>58.55</v>
      </c>
      <c r="F421" s="252">
        <v>30.6</v>
      </c>
      <c r="G421" s="252">
        <v>58.59</v>
      </c>
      <c r="H421" s="252">
        <v>53.2</v>
      </c>
      <c r="I421" s="253">
        <v>66.650000000000006</v>
      </c>
      <c r="J421" s="254">
        <v>65.67</v>
      </c>
      <c r="K421" s="252">
        <v>61.01</v>
      </c>
      <c r="L421" s="253">
        <v>41.03</v>
      </c>
      <c r="M421" s="251">
        <v>57.63</v>
      </c>
    </row>
    <row r="422" spans="1:13" ht="15.75" customHeight="1" x14ac:dyDescent="0.2">
      <c r="A422" s="358"/>
      <c r="B422" s="225">
        <v>44259</v>
      </c>
      <c r="C422" s="252">
        <v>70.19</v>
      </c>
      <c r="D422" s="252">
        <v>66.77</v>
      </c>
      <c r="E422" s="252">
        <v>58.46</v>
      </c>
      <c r="F422" s="252">
        <v>30.88</v>
      </c>
      <c r="G422" s="252">
        <v>58.95</v>
      </c>
      <c r="H422" s="252">
        <v>53.7</v>
      </c>
      <c r="I422" s="253">
        <v>60.69</v>
      </c>
      <c r="J422" s="254"/>
      <c r="K422" s="252"/>
      <c r="L422" s="253"/>
      <c r="M422" s="251">
        <v>58.02</v>
      </c>
    </row>
    <row r="423" spans="1:13" ht="15.75" customHeight="1" x14ac:dyDescent="0.2">
      <c r="A423" s="358"/>
      <c r="B423" s="225">
        <v>44260</v>
      </c>
      <c r="C423" s="252">
        <v>70.63</v>
      </c>
      <c r="D423" s="252">
        <v>67.510000000000005</v>
      </c>
      <c r="E423" s="252">
        <v>58.2</v>
      </c>
      <c r="F423" s="252">
        <v>31.01</v>
      </c>
      <c r="G423" s="252">
        <v>59.14</v>
      </c>
      <c r="H423" s="252">
        <v>53.86</v>
      </c>
      <c r="I423" s="253">
        <v>57.76</v>
      </c>
      <c r="J423" s="254"/>
      <c r="K423" s="252"/>
      <c r="L423" s="253"/>
      <c r="M423" s="251">
        <v>58.23</v>
      </c>
    </row>
    <row r="424" spans="1:13" ht="15.75" customHeight="1" x14ac:dyDescent="0.2">
      <c r="A424" s="358"/>
      <c r="B424" s="225">
        <v>44261</v>
      </c>
      <c r="C424" s="252">
        <v>71.3</v>
      </c>
      <c r="D424" s="252">
        <v>67.67</v>
      </c>
      <c r="E424" s="252">
        <v>58.02</v>
      </c>
      <c r="F424" s="252">
        <v>31.22</v>
      </c>
      <c r="G424" s="252">
        <v>59.32</v>
      </c>
      <c r="H424" s="252">
        <v>54.03</v>
      </c>
      <c r="I424" s="253">
        <v>55.49</v>
      </c>
      <c r="J424" s="254"/>
      <c r="K424" s="252"/>
      <c r="L424" s="253"/>
      <c r="M424" s="251">
        <v>58.47</v>
      </c>
    </row>
    <row r="425" spans="1:13" ht="15.75" customHeight="1" x14ac:dyDescent="0.2">
      <c r="A425" s="358"/>
      <c r="B425" s="225">
        <v>44262</v>
      </c>
      <c r="C425" s="252">
        <v>72.040000000000006</v>
      </c>
      <c r="D425" s="252">
        <v>68.260000000000005</v>
      </c>
      <c r="E425" s="252">
        <v>58.11</v>
      </c>
      <c r="F425" s="252">
        <v>31.51</v>
      </c>
      <c r="G425" s="252">
        <v>59.87</v>
      </c>
      <c r="H425" s="252">
        <v>54.69</v>
      </c>
      <c r="I425" s="253">
        <v>60.65</v>
      </c>
      <c r="J425" s="254"/>
      <c r="K425" s="252"/>
      <c r="L425" s="253"/>
      <c r="M425" s="251">
        <v>59.17</v>
      </c>
    </row>
    <row r="426" spans="1:13" ht="15.75" customHeight="1" x14ac:dyDescent="0.2">
      <c r="A426" s="358"/>
      <c r="B426" s="225">
        <v>44263</v>
      </c>
      <c r="C426" s="252">
        <v>72.78</v>
      </c>
      <c r="D426" s="252">
        <v>69.16</v>
      </c>
      <c r="E426" s="252">
        <v>58.29</v>
      </c>
      <c r="F426" s="252">
        <v>32.020000000000003</v>
      </c>
      <c r="G426" s="252">
        <v>60.6</v>
      </c>
      <c r="H426" s="252">
        <v>55.69</v>
      </c>
      <c r="I426" s="253">
        <v>68.930000000000007</v>
      </c>
      <c r="J426" s="254"/>
      <c r="K426" s="252"/>
      <c r="L426" s="253"/>
      <c r="M426" s="251">
        <v>59.93</v>
      </c>
    </row>
    <row r="427" spans="1:13" ht="15.75" customHeight="1" x14ac:dyDescent="0.2">
      <c r="A427" s="358"/>
      <c r="B427" s="225">
        <v>44264</v>
      </c>
      <c r="C427" s="252">
        <v>73.459999999999994</v>
      </c>
      <c r="D427" s="252">
        <v>69.75</v>
      </c>
      <c r="E427" s="252">
        <v>58.2</v>
      </c>
      <c r="F427" s="252">
        <v>32.19</v>
      </c>
      <c r="G427" s="252">
        <v>60.79</v>
      </c>
      <c r="H427" s="252">
        <v>56.2</v>
      </c>
      <c r="I427" s="253">
        <v>72.09</v>
      </c>
      <c r="J427" s="254"/>
      <c r="K427" s="252"/>
      <c r="L427" s="253"/>
      <c r="M427" s="251">
        <v>60.37</v>
      </c>
    </row>
    <row r="428" spans="1:13" ht="15.75" customHeight="1" x14ac:dyDescent="0.2">
      <c r="A428" s="358"/>
      <c r="B428" s="225">
        <v>44265</v>
      </c>
      <c r="C428" s="252">
        <v>73.98</v>
      </c>
      <c r="D428" s="252">
        <v>70.44</v>
      </c>
      <c r="E428" s="252">
        <v>57.93</v>
      </c>
      <c r="F428" s="252">
        <v>32.36</v>
      </c>
      <c r="G428" s="252">
        <v>60.97</v>
      </c>
      <c r="H428" s="252">
        <v>56.53</v>
      </c>
      <c r="I428" s="253">
        <v>72.69</v>
      </c>
      <c r="J428" s="254"/>
      <c r="K428" s="252"/>
      <c r="L428" s="253"/>
      <c r="M428" s="251">
        <v>60.71</v>
      </c>
    </row>
    <row r="429" spans="1:13" ht="15.75" customHeight="1" x14ac:dyDescent="0.2">
      <c r="A429" s="358"/>
      <c r="B429" s="225">
        <v>44266</v>
      </c>
      <c r="C429" s="252">
        <v>74.66</v>
      </c>
      <c r="D429" s="252">
        <v>70.650000000000006</v>
      </c>
      <c r="E429" s="252">
        <v>57.93</v>
      </c>
      <c r="F429" s="252">
        <v>32.409999999999997</v>
      </c>
      <c r="G429" s="252">
        <v>61.52</v>
      </c>
      <c r="H429" s="252">
        <v>56.87</v>
      </c>
      <c r="I429" s="253">
        <v>71.099999999999994</v>
      </c>
      <c r="J429" s="254"/>
      <c r="K429" s="252"/>
      <c r="L429" s="253"/>
      <c r="M429" s="251">
        <v>61.08</v>
      </c>
    </row>
    <row r="430" spans="1:13" ht="15.75" customHeight="1" x14ac:dyDescent="0.2">
      <c r="A430" s="358"/>
      <c r="B430" s="225">
        <v>44267</v>
      </c>
      <c r="C430" s="252">
        <v>75.41</v>
      </c>
      <c r="D430" s="252">
        <v>71.56</v>
      </c>
      <c r="E430" s="252">
        <v>58.11</v>
      </c>
      <c r="F430" s="252">
        <v>32.770000000000003</v>
      </c>
      <c r="G430" s="252">
        <v>61.71</v>
      </c>
      <c r="H430" s="252">
        <v>57.2</v>
      </c>
      <c r="I430" s="253">
        <v>70.11</v>
      </c>
      <c r="J430" s="254"/>
      <c r="K430" s="252"/>
      <c r="L430" s="253"/>
      <c r="M430" s="251">
        <v>61.64</v>
      </c>
    </row>
    <row r="431" spans="1:13" ht="15.75" customHeight="1" x14ac:dyDescent="0.2">
      <c r="A431" s="358"/>
      <c r="B431" s="225">
        <v>44268</v>
      </c>
      <c r="C431" s="252">
        <v>75.94</v>
      </c>
      <c r="D431" s="252">
        <v>71.98</v>
      </c>
      <c r="E431" s="252">
        <v>57.85</v>
      </c>
      <c r="F431" s="252">
        <v>32.950000000000003</v>
      </c>
      <c r="G431" s="252">
        <v>62.07</v>
      </c>
      <c r="H431" s="252">
        <v>57.54</v>
      </c>
      <c r="I431" s="253">
        <v>68.569999999999993</v>
      </c>
      <c r="J431" s="254">
        <v>68.849999999999994</v>
      </c>
      <c r="K431" s="252">
        <v>60.22</v>
      </c>
      <c r="L431" s="253">
        <v>44.3</v>
      </c>
      <c r="M431" s="251">
        <v>61.96</v>
      </c>
    </row>
    <row r="432" spans="1:13" ht="15.75" customHeight="1" x14ac:dyDescent="0.2">
      <c r="A432" s="358"/>
      <c r="B432" s="225">
        <v>44269</v>
      </c>
      <c r="C432" s="252">
        <v>76.319999999999993</v>
      </c>
      <c r="D432" s="252">
        <v>72.62</v>
      </c>
      <c r="E432" s="252">
        <v>57.76</v>
      </c>
      <c r="F432" s="252">
        <v>33.07</v>
      </c>
      <c r="G432" s="252">
        <v>62.26</v>
      </c>
      <c r="H432" s="252">
        <v>57.88</v>
      </c>
      <c r="I432" s="253">
        <v>66.290000000000006</v>
      </c>
      <c r="J432" s="254">
        <v>69.099999999999994</v>
      </c>
      <c r="K432" s="252">
        <v>59.91</v>
      </c>
      <c r="L432" s="253">
        <v>44.49</v>
      </c>
      <c r="M432" s="251">
        <v>62.23</v>
      </c>
    </row>
    <row r="433" spans="1:13" ht="15.75" customHeight="1" x14ac:dyDescent="0.2">
      <c r="A433" s="358"/>
      <c r="B433" s="225">
        <v>44270</v>
      </c>
      <c r="C433" s="252">
        <v>76.62</v>
      </c>
      <c r="D433" s="252">
        <v>72.78</v>
      </c>
      <c r="E433" s="252">
        <v>57.58</v>
      </c>
      <c r="F433" s="252">
        <v>33.07</v>
      </c>
      <c r="G433" s="252">
        <v>62.44</v>
      </c>
      <c r="H433" s="252">
        <v>58.04</v>
      </c>
      <c r="I433" s="253">
        <v>63.17</v>
      </c>
      <c r="J433" s="254">
        <v>69.290000000000006</v>
      </c>
      <c r="K433" s="252">
        <v>59.42</v>
      </c>
      <c r="L433" s="253">
        <v>44.18</v>
      </c>
      <c r="M433" s="251">
        <v>62.34</v>
      </c>
    </row>
    <row r="434" spans="1:13" ht="15.75" customHeight="1" x14ac:dyDescent="0.2">
      <c r="A434" s="358"/>
      <c r="B434" s="225">
        <v>44271</v>
      </c>
      <c r="C434" s="252">
        <v>76.930000000000007</v>
      </c>
      <c r="D434" s="252">
        <v>72.83</v>
      </c>
      <c r="E434" s="252">
        <v>57.41</v>
      </c>
      <c r="F434" s="252">
        <v>33.19</v>
      </c>
      <c r="G434" s="252">
        <v>62.44</v>
      </c>
      <c r="H434" s="252">
        <v>58.21</v>
      </c>
      <c r="I434" s="253">
        <v>60.66</v>
      </c>
      <c r="J434" s="254">
        <v>69.73</v>
      </c>
      <c r="K434" s="252">
        <v>58.12</v>
      </c>
      <c r="L434" s="253">
        <v>43.77</v>
      </c>
      <c r="M434" s="251">
        <v>62.4</v>
      </c>
    </row>
    <row r="435" spans="1:13" ht="15.75" customHeight="1" x14ac:dyDescent="0.2">
      <c r="A435" s="358"/>
      <c r="B435" s="225">
        <v>44272</v>
      </c>
      <c r="C435" s="252">
        <v>77.38</v>
      </c>
      <c r="D435" s="252">
        <v>72.94</v>
      </c>
      <c r="E435" s="252">
        <v>57.49</v>
      </c>
      <c r="F435" s="252">
        <v>33.26</v>
      </c>
      <c r="G435" s="252">
        <v>62.81</v>
      </c>
      <c r="H435" s="252">
        <v>58.55</v>
      </c>
      <c r="I435" s="253">
        <v>57.7</v>
      </c>
      <c r="J435" s="254">
        <v>70.099999999999994</v>
      </c>
      <c r="K435" s="252">
        <v>58.54</v>
      </c>
      <c r="L435" s="253">
        <v>44.42</v>
      </c>
      <c r="M435" s="251">
        <v>62.71</v>
      </c>
    </row>
    <row r="436" spans="1:13" ht="15.75" customHeight="1" x14ac:dyDescent="0.2">
      <c r="A436" s="358"/>
      <c r="B436" s="225">
        <v>44273</v>
      </c>
      <c r="C436" s="252">
        <v>77.84</v>
      </c>
      <c r="D436" s="252">
        <v>73.31</v>
      </c>
      <c r="E436" s="252">
        <v>57.41</v>
      </c>
      <c r="F436" s="252">
        <v>33.39</v>
      </c>
      <c r="G436" s="252">
        <v>62.99</v>
      </c>
      <c r="H436" s="252">
        <v>58.89</v>
      </c>
      <c r="I436" s="253">
        <v>53.62</v>
      </c>
      <c r="J436" s="254">
        <v>70.599999999999994</v>
      </c>
      <c r="K436" s="252">
        <v>59.21</v>
      </c>
      <c r="L436" s="253">
        <v>45.27</v>
      </c>
      <c r="M436" s="251">
        <v>63.03</v>
      </c>
    </row>
    <row r="437" spans="1:13" ht="15.75" customHeight="1" x14ac:dyDescent="0.2">
      <c r="A437" s="358"/>
      <c r="B437" s="225">
        <v>44274</v>
      </c>
      <c r="C437" s="252">
        <v>78.37</v>
      </c>
      <c r="D437" s="252">
        <v>73.95</v>
      </c>
      <c r="E437" s="252">
        <v>57.23</v>
      </c>
      <c r="F437" s="252">
        <v>33.520000000000003</v>
      </c>
      <c r="G437" s="252">
        <v>62.99</v>
      </c>
      <c r="H437" s="252">
        <v>59.06</v>
      </c>
      <c r="I437" s="253">
        <v>52.41</v>
      </c>
      <c r="J437" s="254">
        <v>70.599999999999994</v>
      </c>
      <c r="K437" s="252">
        <v>59.28</v>
      </c>
      <c r="L437" s="253">
        <v>46.03</v>
      </c>
      <c r="M437" s="251">
        <v>63.34</v>
      </c>
    </row>
    <row r="438" spans="1:13" ht="15.75" customHeight="1" x14ac:dyDescent="0.2">
      <c r="A438" s="358"/>
      <c r="B438" s="225">
        <v>44275</v>
      </c>
      <c r="C438" s="252">
        <v>79.069999999999993</v>
      </c>
      <c r="D438" s="252">
        <v>74.430000000000007</v>
      </c>
      <c r="E438" s="252">
        <v>57.23</v>
      </c>
      <c r="F438" s="252">
        <v>33.659999999999997</v>
      </c>
      <c r="G438" s="252">
        <v>63.36</v>
      </c>
      <c r="H438" s="252">
        <v>59.4</v>
      </c>
      <c r="I438" s="253">
        <v>51.69</v>
      </c>
      <c r="J438" s="254">
        <v>70.849999999999994</v>
      </c>
      <c r="K438" s="252">
        <v>59.05</v>
      </c>
      <c r="L438" s="253">
        <v>46.46</v>
      </c>
      <c r="M438" s="251">
        <v>63.74</v>
      </c>
    </row>
    <row r="439" spans="1:13" ht="15.75" customHeight="1" x14ac:dyDescent="0.2">
      <c r="A439" s="358"/>
      <c r="B439" s="225">
        <v>44276</v>
      </c>
      <c r="C439" s="252">
        <v>79.760000000000005</v>
      </c>
      <c r="D439" s="252">
        <v>74.8</v>
      </c>
      <c r="E439" s="252">
        <v>57.23</v>
      </c>
      <c r="F439" s="252">
        <v>33.72</v>
      </c>
      <c r="G439" s="252">
        <v>63.72</v>
      </c>
      <c r="H439" s="252">
        <v>59.57</v>
      </c>
      <c r="I439" s="253">
        <v>47.7</v>
      </c>
      <c r="J439" s="254">
        <v>71.349999999999994</v>
      </c>
      <c r="K439" s="252">
        <v>59.49</v>
      </c>
      <c r="L439" s="253">
        <v>46.4</v>
      </c>
      <c r="M439" s="251">
        <v>64.06</v>
      </c>
    </row>
    <row r="440" spans="1:13" ht="15.75" customHeight="1" x14ac:dyDescent="0.2">
      <c r="A440" s="358"/>
      <c r="B440" s="225">
        <v>44277</v>
      </c>
      <c r="C440" s="252">
        <v>81.62</v>
      </c>
      <c r="D440" s="252">
        <v>76.66</v>
      </c>
      <c r="E440" s="252">
        <v>58.2</v>
      </c>
      <c r="F440" s="252">
        <v>34.43</v>
      </c>
      <c r="G440" s="252">
        <v>64.819999999999993</v>
      </c>
      <c r="H440" s="252">
        <v>60.59</v>
      </c>
      <c r="I440" s="253">
        <v>44.66</v>
      </c>
      <c r="J440" s="254">
        <v>73.540000000000006</v>
      </c>
      <c r="K440" s="252">
        <v>57.88</v>
      </c>
      <c r="L440" s="253">
        <v>45.69</v>
      </c>
      <c r="M440" s="251">
        <v>65.209999999999994</v>
      </c>
    </row>
    <row r="441" spans="1:13" ht="15.75" customHeight="1" x14ac:dyDescent="0.2">
      <c r="A441" s="358"/>
      <c r="B441" s="225">
        <v>44278</v>
      </c>
      <c r="C441" s="252">
        <v>83.57</v>
      </c>
      <c r="D441" s="252">
        <v>78.05</v>
      </c>
      <c r="E441" s="252">
        <v>59.62</v>
      </c>
      <c r="F441" s="252">
        <v>35.18</v>
      </c>
      <c r="G441" s="252">
        <v>66.84</v>
      </c>
      <c r="H441" s="252">
        <v>62.13</v>
      </c>
      <c r="I441" s="253">
        <v>47.39</v>
      </c>
      <c r="J441" s="254">
        <v>76.98</v>
      </c>
      <c r="K441" s="252">
        <v>59.42</v>
      </c>
      <c r="L441" s="253">
        <v>46.86</v>
      </c>
      <c r="M441" s="251">
        <v>66.84</v>
      </c>
    </row>
    <row r="442" spans="1:13" ht="15.75" customHeight="1" x14ac:dyDescent="0.2">
      <c r="A442" s="358"/>
      <c r="B442" s="225">
        <v>44279</v>
      </c>
      <c r="C442" s="252">
        <v>85.22</v>
      </c>
      <c r="D442" s="252">
        <v>80.55</v>
      </c>
      <c r="E442" s="252">
        <v>61.77</v>
      </c>
      <c r="F442" s="252">
        <v>36.04</v>
      </c>
      <c r="G442" s="252">
        <v>68.86</v>
      </c>
      <c r="H442" s="252">
        <v>64.02</v>
      </c>
      <c r="I442" s="253">
        <v>55.72</v>
      </c>
      <c r="J442" s="254">
        <v>79.39</v>
      </c>
      <c r="K442" s="252">
        <v>60.6</v>
      </c>
      <c r="L442" s="253">
        <v>47.78</v>
      </c>
      <c r="M442" s="251">
        <v>68.64</v>
      </c>
    </row>
    <row r="443" spans="1:13" ht="15.75" customHeight="1" x14ac:dyDescent="0.2">
      <c r="A443" s="358"/>
      <c r="B443" s="225">
        <v>44280</v>
      </c>
      <c r="C443" s="252">
        <v>86.57</v>
      </c>
      <c r="D443" s="252">
        <v>82.36</v>
      </c>
      <c r="E443" s="252">
        <v>63.13</v>
      </c>
      <c r="F443" s="252">
        <v>36.76</v>
      </c>
      <c r="G443" s="252">
        <v>69.59</v>
      </c>
      <c r="H443" s="252">
        <v>65.06</v>
      </c>
      <c r="I443" s="253">
        <v>61.19</v>
      </c>
      <c r="J443" s="254">
        <v>79.39</v>
      </c>
      <c r="K443" s="252">
        <v>60.92</v>
      </c>
      <c r="L443" s="253">
        <v>49.28</v>
      </c>
      <c r="M443" s="251">
        <v>69.83</v>
      </c>
    </row>
    <row r="444" spans="1:13" ht="15.75" customHeight="1" x14ac:dyDescent="0.2">
      <c r="A444" s="358"/>
      <c r="B444" s="225">
        <v>44281</v>
      </c>
      <c r="C444" s="252">
        <v>87.69</v>
      </c>
      <c r="D444" s="252">
        <v>83.74</v>
      </c>
      <c r="E444" s="252">
        <v>63.77</v>
      </c>
      <c r="F444" s="252">
        <v>37.17</v>
      </c>
      <c r="G444" s="252">
        <v>69.959999999999994</v>
      </c>
      <c r="H444" s="252">
        <v>65.239999999999995</v>
      </c>
      <c r="I444" s="253">
        <v>67.150000000000006</v>
      </c>
      <c r="J444" s="254">
        <v>83.03</v>
      </c>
      <c r="K444" s="252">
        <v>61.68</v>
      </c>
      <c r="L444" s="253">
        <v>50.25</v>
      </c>
      <c r="M444" s="251">
        <v>70.63</v>
      </c>
    </row>
    <row r="445" spans="1:13" ht="15.75" customHeight="1" x14ac:dyDescent="0.2">
      <c r="A445" s="358"/>
      <c r="B445" s="225">
        <v>44282</v>
      </c>
      <c r="C445" s="252">
        <v>88.41</v>
      </c>
      <c r="D445" s="252">
        <v>84.91</v>
      </c>
      <c r="E445" s="252">
        <v>63.86</v>
      </c>
      <c r="F445" s="252">
        <v>37.61</v>
      </c>
      <c r="G445" s="252">
        <v>70.150000000000006</v>
      </c>
      <c r="H445" s="252">
        <v>65.58</v>
      </c>
      <c r="I445" s="253">
        <v>67.36</v>
      </c>
      <c r="J445" s="254">
        <v>83.54</v>
      </c>
      <c r="K445" s="252">
        <v>60.44</v>
      </c>
      <c r="L445" s="253">
        <v>50.97</v>
      </c>
      <c r="M445" s="251">
        <v>71.14</v>
      </c>
    </row>
    <row r="446" spans="1:13" ht="15.75" customHeight="1" x14ac:dyDescent="0.2">
      <c r="A446" s="358"/>
      <c r="B446" s="225">
        <v>44283</v>
      </c>
      <c r="C446" s="252">
        <v>89.04</v>
      </c>
      <c r="D446" s="252">
        <v>85.98</v>
      </c>
      <c r="E446" s="252">
        <v>64.040000000000006</v>
      </c>
      <c r="F446" s="252">
        <v>37.9</v>
      </c>
      <c r="G446" s="252">
        <v>70.33</v>
      </c>
      <c r="H446" s="252">
        <v>65.760000000000005</v>
      </c>
      <c r="I446" s="253">
        <v>66.83</v>
      </c>
      <c r="J446" s="254">
        <v>83.98</v>
      </c>
      <c r="K446" s="252">
        <v>60.44</v>
      </c>
      <c r="L446" s="253">
        <v>51.24</v>
      </c>
      <c r="M446" s="251">
        <v>71.56</v>
      </c>
    </row>
    <row r="447" spans="1:13" ht="15.75" customHeight="1" x14ac:dyDescent="0.2">
      <c r="A447" s="358"/>
      <c r="B447" s="225">
        <v>44284</v>
      </c>
      <c r="C447" s="252">
        <v>89.74</v>
      </c>
      <c r="D447" s="252">
        <v>86.83</v>
      </c>
      <c r="E447" s="252">
        <v>63.95</v>
      </c>
      <c r="F447" s="252">
        <v>37.9</v>
      </c>
      <c r="G447" s="252">
        <v>70.510000000000005</v>
      </c>
      <c r="H447" s="252">
        <v>66.11</v>
      </c>
      <c r="I447" s="253">
        <v>66.14</v>
      </c>
      <c r="J447" s="254">
        <v>84.49</v>
      </c>
      <c r="K447" s="252">
        <v>60.44</v>
      </c>
      <c r="L447" s="253">
        <v>51.31</v>
      </c>
      <c r="M447" s="251">
        <v>71.959999999999994</v>
      </c>
    </row>
    <row r="448" spans="1:13" ht="15.75" customHeight="1" x14ac:dyDescent="0.2">
      <c r="A448" s="358"/>
      <c r="B448" s="225">
        <v>44285</v>
      </c>
      <c r="C448" s="252">
        <v>90.19</v>
      </c>
      <c r="D448" s="252">
        <v>87.47</v>
      </c>
      <c r="E448" s="252">
        <v>63.86</v>
      </c>
      <c r="F448" s="252">
        <v>38.299999999999997</v>
      </c>
      <c r="G448" s="252">
        <v>70.7</v>
      </c>
      <c r="H448" s="252">
        <v>66.28</v>
      </c>
      <c r="I448" s="253">
        <v>64.37</v>
      </c>
      <c r="J448" s="254">
        <v>84.71</v>
      </c>
      <c r="K448" s="252">
        <v>59.56</v>
      </c>
      <c r="L448" s="253">
        <v>51.38</v>
      </c>
      <c r="M448" s="251">
        <v>72.239999999999995</v>
      </c>
    </row>
    <row r="449" spans="1:13" ht="15.75" customHeight="1" x14ac:dyDescent="0.2">
      <c r="A449" s="359"/>
      <c r="B449" s="224">
        <v>44286</v>
      </c>
      <c r="C449" s="255">
        <v>90.6</v>
      </c>
      <c r="D449" s="255">
        <v>88</v>
      </c>
      <c r="E449" s="255">
        <v>64.040000000000006</v>
      </c>
      <c r="F449" s="255">
        <v>38.69</v>
      </c>
      <c r="G449" s="255">
        <v>71.8</v>
      </c>
      <c r="H449" s="255">
        <v>67.33</v>
      </c>
      <c r="I449" s="256">
        <v>62.98</v>
      </c>
      <c r="J449" s="257">
        <v>85.07</v>
      </c>
      <c r="K449" s="255">
        <v>59.14</v>
      </c>
      <c r="L449" s="256">
        <v>51.38</v>
      </c>
      <c r="M449" s="257">
        <v>72.83</v>
      </c>
    </row>
    <row r="450" spans="1:13" ht="15.75" customHeight="1" x14ac:dyDescent="0.2">
      <c r="A450" s="357">
        <v>2021</v>
      </c>
      <c r="B450" s="295" t="s">
        <v>69</v>
      </c>
      <c r="C450" s="230">
        <f t="shared" ref="C450:M450" si="17">AVERAGE(C451:C480)</f>
        <v>95.420999999999978</v>
      </c>
      <c r="D450" s="231">
        <f t="shared" si="17"/>
        <v>94.721000000000004</v>
      </c>
      <c r="E450" s="231">
        <f t="shared" si="17"/>
        <v>66.02</v>
      </c>
      <c r="F450" s="231">
        <f t="shared" si="17"/>
        <v>42.027333333333345</v>
      </c>
      <c r="G450" s="231">
        <f t="shared" si="17"/>
        <v>75.906666666666666</v>
      </c>
      <c r="H450" s="231">
        <f t="shared" si="17"/>
        <v>75.036000000000001</v>
      </c>
      <c r="I450" s="231">
        <f t="shared" si="17"/>
        <v>64.594333333333324</v>
      </c>
      <c r="J450" s="230">
        <f t="shared" si="17"/>
        <v>92.647333333333336</v>
      </c>
      <c r="K450" s="231">
        <f t="shared" si="17"/>
        <v>71.316666666666663</v>
      </c>
      <c r="L450" s="231">
        <f t="shared" si="17"/>
        <v>68.958333333333329</v>
      </c>
      <c r="M450" s="230">
        <f t="shared" si="17"/>
        <v>79.055999999999997</v>
      </c>
    </row>
    <row r="451" spans="1:13" ht="15.75" customHeight="1" x14ac:dyDescent="0.2">
      <c r="A451" s="358"/>
      <c r="B451" s="294">
        <v>44287</v>
      </c>
      <c r="C451" s="250">
        <v>91.01</v>
      </c>
      <c r="D451" s="248">
        <v>88.42</v>
      </c>
      <c r="E451" s="248">
        <v>64.040000000000006</v>
      </c>
      <c r="F451" s="248">
        <v>38.89</v>
      </c>
      <c r="G451" s="248">
        <v>72.349999999999994</v>
      </c>
      <c r="H451" s="248">
        <v>67.86</v>
      </c>
      <c r="I451" s="248">
        <v>60.94</v>
      </c>
      <c r="J451" s="248">
        <v>85.36</v>
      </c>
      <c r="K451" s="248">
        <v>58.12</v>
      </c>
      <c r="L451" s="248">
        <v>51.45</v>
      </c>
      <c r="M451" s="250">
        <v>73.180000000000007</v>
      </c>
    </row>
    <row r="452" spans="1:13" ht="15.75" customHeight="1" x14ac:dyDescent="0.2">
      <c r="A452" s="358"/>
      <c r="B452" s="46">
        <v>44288</v>
      </c>
      <c r="C452" s="254">
        <v>91.41</v>
      </c>
      <c r="D452" s="252">
        <v>88.8</v>
      </c>
      <c r="E452" s="252">
        <v>63.95</v>
      </c>
      <c r="F452" s="252">
        <v>39.200000000000003</v>
      </c>
      <c r="G452" s="252">
        <v>72.53</v>
      </c>
      <c r="H452" s="252">
        <v>68.38</v>
      </c>
      <c r="I452" s="252">
        <v>58.49</v>
      </c>
      <c r="J452" s="252">
        <v>85.36</v>
      </c>
      <c r="K452" s="252">
        <v>57.47</v>
      </c>
      <c r="L452" s="252">
        <v>51.45</v>
      </c>
      <c r="M452" s="254">
        <v>73.459999999999994</v>
      </c>
    </row>
    <row r="453" spans="1:13" ht="15.75" customHeight="1" x14ac:dyDescent="0.2">
      <c r="A453" s="358"/>
      <c r="B453" s="46">
        <v>44289</v>
      </c>
      <c r="C453" s="254">
        <v>91.74</v>
      </c>
      <c r="D453" s="252">
        <v>89.06</v>
      </c>
      <c r="E453" s="252">
        <v>63.95</v>
      </c>
      <c r="F453" s="252">
        <v>39.380000000000003</v>
      </c>
      <c r="G453" s="252">
        <v>72.709999999999994</v>
      </c>
      <c r="H453" s="252">
        <v>68.73</v>
      </c>
      <c r="I453" s="252">
        <v>55.84</v>
      </c>
      <c r="J453" s="252">
        <v>85.88</v>
      </c>
      <c r="K453" s="252">
        <v>57.32</v>
      </c>
      <c r="L453" s="252">
        <v>51.04</v>
      </c>
      <c r="M453" s="254">
        <v>73.66</v>
      </c>
    </row>
    <row r="454" spans="1:13" ht="15.75" customHeight="1" x14ac:dyDescent="0.2">
      <c r="A454" s="358"/>
      <c r="B454" s="46">
        <v>44290</v>
      </c>
      <c r="C454" s="254">
        <v>91.82</v>
      </c>
      <c r="D454" s="252">
        <v>89.43</v>
      </c>
      <c r="E454" s="252">
        <v>63.77</v>
      </c>
      <c r="F454" s="252">
        <v>39.51</v>
      </c>
      <c r="G454" s="252">
        <v>72.900000000000006</v>
      </c>
      <c r="H454" s="252">
        <v>68.91</v>
      </c>
      <c r="I454" s="252">
        <v>54.62</v>
      </c>
      <c r="J454" s="252">
        <v>86.09</v>
      </c>
      <c r="K454" s="252">
        <v>56.38</v>
      </c>
      <c r="L454" s="252">
        <v>50.97</v>
      </c>
      <c r="M454" s="254">
        <v>73.760000000000005</v>
      </c>
    </row>
    <row r="455" spans="1:13" ht="15.75" customHeight="1" x14ac:dyDescent="0.2">
      <c r="A455" s="358"/>
      <c r="B455" s="46">
        <v>44291</v>
      </c>
      <c r="C455" s="254">
        <v>92.23</v>
      </c>
      <c r="D455" s="252">
        <v>89.59</v>
      </c>
      <c r="E455" s="252">
        <v>63.86</v>
      </c>
      <c r="F455" s="252">
        <v>39.64</v>
      </c>
      <c r="G455" s="252">
        <v>73.45</v>
      </c>
      <c r="H455" s="252">
        <v>69.790000000000006</v>
      </c>
      <c r="I455" s="252">
        <v>67.349999999999994</v>
      </c>
      <c r="J455" s="252">
        <v>87.12</v>
      </c>
      <c r="K455" s="252">
        <v>64.22</v>
      </c>
      <c r="L455" s="252">
        <v>55.01</v>
      </c>
      <c r="M455" s="254">
        <v>74.7</v>
      </c>
    </row>
    <row r="456" spans="1:13" ht="15.75" customHeight="1" x14ac:dyDescent="0.2">
      <c r="A456" s="358"/>
      <c r="B456" s="46">
        <v>44292</v>
      </c>
      <c r="C456" s="254">
        <v>93.32</v>
      </c>
      <c r="D456" s="252">
        <v>90.77</v>
      </c>
      <c r="E456" s="252">
        <v>65.05</v>
      </c>
      <c r="F456" s="252">
        <v>40.25</v>
      </c>
      <c r="G456" s="252">
        <v>74</v>
      </c>
      <c r="H456" s="252">
        <v>70.86</v>
      </c>
      <c r="I456" s="252">
        <v>80.31</v>
      </c>
      <c r="J456" s="252">
        <v>88.71</v>
      </c>
      <c r="K456" s="252">
        <v>66.099999999999994</v>
      </c>
      <c r="L456" s="252">
        <v>58.19</v>
      </c>
      <c r="M456" s="254">
        <v>75.88</v>
      </c>
    </row>
    <row r="457" spans="1:13" ht="15.75" customHeight="1" x14ac:dyDescent="0.2">
      <c r="A457" s="358"/>
      <c r="B457" s="46">
        <v>44293</v>
      </c>
      <c r="C457" s="254">
        <v>93.88</v>
      </c>
      <c r="D457" s="252">
        <v>91.51</v>
      </c>
      <c r="E457" s="252">
        <v>65.150000000000006</v>
      </c>
      <c r="F457" s="252">
        <v>40.39</v>
      </c>
      <c r="G457" s="252">
        <v>74.37</v>
      </c>
      <c r="H457" s="252">
        <v>71.39</v>
      </c>
      <c r="I457" s="252">
        <v>84.71</v>
      </c>
      <c r="J457" s="252">
        <v>89.46</v>
      </c>
      <c r="K457" s="252">
        <v>66.760000000000005</v>
      </c>
      <c r="L457" s="252">
        <v>60.39</v>
      </c>
      <c r="M457" s="254">
        <v>76.53</v>
      </c>
    </row>
    <row r="458" spans="1:13" ht="15.75" customHeight="1" x14ac:dyDescent="0.2">
      <c r="A458" s="358"/>
      <c r="B458" s="46">
        <v>44294</v>
      </c>
      <c r="C458" s="254">
        <v>94.29</v>
      </c>
      <c r="D458" s="252">
        <v>91.75</v>
      </c>
      <c r="E458" s="252">
        <v>65.239999999999995</v>
      </c>
      <c r="F458" s="252">
        <v>40.75</v>
      </c>
      <c r="G458" s="252">
        <v>74.92</v>
      </c>
      <c r="H458" s="252">
        <v>72.099999999999994</v>
      </c>
      <c r="I458" s="252">
        <v>84.05</v>
      </c>
      <c r="J458" s="252">
        <v>89.62</v>
      </c>
      <c r="K458" s="252">
        <v>68.08</v>
      </c>
      <c r="L458" s="252">
        <v>64.03</v>
      </c>
      <c r="M458" s="254">
        <v>77.209999999999994</v>
      </c>
    </row>
    <row r="459" spans="1:13" ht="15.75" customHeight="1" x14ac:dyDescent="0.2">
      <c r="A459" s="358"/>
      <c r="B459" s="46">
        <v>44295</v>
      </c>
      <c r="C459" s="254">
        <v>95.24</v>
      </c>
      <c r="D459" s="252">
        <v>93</v>
      </c>
      <c r="E459" s="252">
        <v>66.260000000000005</v>
      </c>
      <c r="F459" s="252">
        <v>41.37</v>
      </c>
      <c r="G459" s="252">
        <v>75.28</v>
      </c>
      <c r="H459" s="252">
        <v>73.53</v>
      </c>
      <c r="I459" s="252">
        <v>91.52</v>
      </c>
      <c r="J459" s="252">
        <v>92.46</v>
      </c>
      <c r="K459" s="252">
        <v>69.319999999999993</v>
      </c>
      <c r="L459" s="252">
        <v>67.95</v>
      </c>
      <c r="M459" s="254">
        <v>78.510000000000005</v>
      </c>
    </row>
    <row r="460" spans="1:13" ht="15.75" customHeight="1" x14ac:dyDescent="0.2">
      <c r="A460" s="358"/>
      <c r="B460" s="46">
        <v>44296</v>
      </c>
      <c r="C460" s="254">
        <v>96.54</v>
      </c>
      <c r="D460" s="252">
        <v>94.06</v>
      </c>
      <c r="E460" s="252">
        <v>66.72</v>
      </c>
      <c r="F460" s="252">
        <v>41.77</v>
      </c>
      <c r="G460" s="252">
        <v>75.84</v>
      </c>
      <c r="H460" s="252">
        <v>74.430000000000007</v>
      </c>
      <c r="I460" s="252">
        <v>90.88</v>
      </c>
      <c r="J460" s="252">
        <v>93.38</v>
      </c>
      <c r="K460" s="252">
        <v>71</v>
      </c>
      <c r="L460" s="252">
        <v>69.36</v>
      </c>
      <c r="M460" s="254">
        <v>79.37</v>
      </c>
    </row>
    <row r="461" spans="1:13" ht="15.75" customHeight="1" x14ac:dyDescent="0.2">
      <c r="A461" s="358"/>
      <c r="B461" s="46">
        <v>44297</v>
      </c>
      <c r="C461" s="254">
        <v>96.88</v>
      </c>
      <c r="D461" s="252">
        <v>94.81</v>
      </c>
      <c r="E461" s="252">
        <v>67</v>
      </c>
      <c r="F461" s="252">
        <v>41.93</v>
      </c>
      <c r="G461" s="252">
        <v>76.22</v>
      </c>
      <c r="H461" s="252">
        <v>74.97</v>
      </c>
      <c r="I461" s="252">
        <v>86.44</v>
      </c>
      <c r="J461" s="252">
        <v>93.96</v>
      </c>
      <c r="K461" s="252">
        <v>71.83</v>
      </c>
      <c r="L461" s="252">
        <v>70.22</v>
      </c>
      <c r="M461" s="254">
        <v>79.8</v>
      </c>
    </row>
    <row r="462" spans="1:13" ht="15.75" customHeight="1" x14ac:dyDescent="0.2">
      <c r="A462" s="358"/>
      <c r="B462" s="46">
        <v>44298</v>
      </c>
      <c r="C462" s="254">
        <v>97.21</v>
      </c>
      <c r="D462" s="252">
        <v>95.34</v>
      </c>
      <c r="E462" s="252">
        <v>67.19</v>
      </c>
      <c r="F462" s="252">
        <v>42.26</v>
      </c>
      <c r="G462" s="252">
        <v>76.41</v>
      </c>
      <c r="H462" s="252">
        <v>75.33</v>
      </c>
      <c r="I462" s="252">
        <v>82.7</v>
      </c>
      <c r="J462" s="252">
        <v>94.54</v>
      </c>
      <c r="K462" s="252">
        <v>72.459999999999994</v>
      </c>
      <c r="L462" s="252">
        <v>71.05</v>
      </c>
      <c r="M462" s="254">
        <v>80.14</v>
      </c>
    </row>
    <row r="463" spans="1:13" ht="15.75" customHeight="1" x14ac:dyDescent="0.2">
      <c r="A463" s="358"/>
      <c r="B463" s="46">
        <v>44299</v>
      </c>
      <c r="C463" s="254">
        <v>97.29</v>
      </c>
      <c r="D463" s="252">
        <v>95.55</v>
      </c>
      <c r="E463" s="252">
        <v>67.28</v>
      </c>
      <c r="F463" s="252">
        <v>42.47</v>
      </c>
      <c r="G463" s="252">
        <v>76.59</v>
      </c>
      <c r="H463" s="252">
        <v>75.510000000000005</v>
      </c>
      <c r="I463" s="252">
        <v>78.400000000000006</v>
      </c>
      <c r="J463" s="252">
        <v>94.62</v>
      </c>
      <c r="K463" s="252">
        <v>72.53</v>
      </c>
      <c r="L463" s="252">
        <v>71.41</v>
      </c>
      <c r="M463" s="254">
        <v>80.28</v>
      </c>
    </row>
    <row r="464" spans="1:13" ht="15.75" customHeight="1" x14ac:dyDescent="0.2">
      <c r="A464" s="358"/>
      <c r="B464" s="46">
        <v>44300</v>
      </c>
      <c r="C464" s="254">
        <v>97.29</v>
      </c>
      <c r="D464" s="252">
        <v>95.82</v>
      </c>
      <c r="E464" s="252">
        <v>67.28</v>
      </c>
      <c r="F464" s="252">
        <v>42.59</v>
      </c>
      <c r="G464" s="252">
        <v>76.59</v>
      </c>
      <c r="H464" s="252">
        <v>75.69</v>
      </c>
      <c r="I464" s="252">
        <v>73.7</v>
      </c>
      <c r="J464" s="252">
        <v>95</v>
      </c>
      <c r="K464" s="252">
        <v>72.459999999999994</v>
      </c>
      <c r="L464" s="252">
        <v>71.150000000000006</v>
      </c>
      <c r="M464" s="254">
        <v>80.31</v>
      </c>
    </row>
    <row r="465" spans="1:13" ht="15.75" customHeight="1" x14ac:dyDescent="0.2">
      <c r="A465" s="358"/>
      <c r="B465" s="46">
        <v>44301</v>
      </c>
      <c r="C465" s="254">
        <v>97.38</v>
      </c>
      <c r="D465" s="252">
        <v>96.14</v>
      </c>
      <c r="E465" s="252">
        <v>67</v>
      </c>
      <c r="F465" s="252">
        <v>42.59</v>
      </c>
      <c r="G465" s="252">
        <v>76.78</v>
      </c>
      <c r="H465" s="252">
        <v>75.87</v>
      </c>
      <c r="I465" s="252">
        <v>68.73</v>
      </c>
      <c r="J465" s="252">
        <v>94.9</v>
      </c>
      <c r="K465" s="252">
        <v>73.59</v>
      </c>
      <c r="L465" s="252">
        <v>72.2</v>
      </c>
      <c r="M465" s="254">
        <v>80.48</v>
      </c>
    </row>
    <row r="466" spans="1:13" ht="15.75" customHeight="1" x14ac:dyDescent="0.2">
      <c r="A466" s="358"/>
      <c r="B466" s="46">
        <v>44302</v>
      </c>
      <c r="C466" s="254">
        <v>97.29</v>
      </c>
      <c r="D466" s="252">
        <v>96.41</v>
      </c>
      <c r="E466" s="252">
        <v>67.099999999999994</v>
      </c>
      <c r="F466" s="252">
        <v>42.72</v>
      </c>
      <c r="G466" s="252">
        <v>76.97</v>
      </c>
      <c r="H466" s="252">
        <v>76.239999999999995</v>
      </c>
      <c r="I466" s="252">
        <v>62.03</v>
      </c>
      <c r="J466" s="252">
        <v>95</v>
      </c>
      <c r="K466" s="252">
        <v>74.7</v>
      </c>
      <c r="L466" s="252">
        <v>73.150000000000006</v>
      </c>
      <c r="M466" s="254">
        <v>80.650000000000006</v>
      </c>
    </row>
    <row r="467" spans="1:13" ht="15.75" customHeight="1" x14ac:dyDescent="0.2">
      <c r="A467" s="358"/>
      <c r="B467" s="46">
        <v>44303</v>
      </c>
      <c r="C467" s="254">
        <v>97.21</v>
      </c>
      <c r="D467" s="252">
        <v>96.62</v>
      </c>
      <c r="E467" s="252">
        <v>67.099999999999994</v>
      </c>
      <c r="F467" s="252">
        <v>42.78</v>
      </c>
      <c r="G467" s="252">
        <v>76.97</v>
      </c>
      <c r="H467" s="252">
        <v>76.42</v>
      </c>
      <c r="I467" s="252">
        <v>58.85</v>
      </c>
      <c r="J467" s="252">
        <v>94.62</v>
      </c>
      <c r="K467" s="252">
        <v>74.52</v>
      </c>
      <c r="L467" s="252">
        <v>73.510000000000005</v>
      </c>
      <c r="M467" s="254">
        <v>80.69</v>
      </c>
    </row>
    <row r="468" spans="1:13" ht="15.75" customHeight="1" x14ac:dyDescent="0.2">
      <c r="A468" s="358"/>
      <c r="B468" s="46">
        <v>44304</v>
      </c>
      <c r="C468" s="254">
        <v>97.29</v>
      </c>
      <c r="D468" s="252">
        <v>96.67</v>
      </c>
      <c r="E468" s="252">
        <v>67</v>
      </c>
      <c r="F468" s="252">
        <v>42.78</v>
      </c>
      <c r="G468" s="252">
        <v>76.97</v>
      </c>
      <c r="H468" s="252">
        <v>76.599999999999994</v>
      </c>
      <c r="I468" s="252">
        <v>55.68</v>
      </c>
      <c r="J468" s="252">
        <v>94.71</v>
      </c>
      <c r="K468" s="252">
        <v>74.790000000000006</v>
      </c>
      <c r="L468" s="252">
        <v>73.42</v>
      </c>
      <c r="M468" s="254">
        <v>80.72</v>
      </c>
    </row>
    <row r="469" spans="1:13" ht="15.75" customHeight="1" x14ac:dyDescent="0.2">
      <c r="A469" s="358"/>
      <c r="B469" s="46">
        <v>44305</v>
      </c>
      <c r="C469" s="254">
        <v>97.38</v>
      </c>
      <c r="D469" s="252">
        <v>96.72</v>
      </c>
      <c r="E469" s="252">
        <v>66.91</v>
      </c>
      <c r="F469" s="252">
        <v>42.85</v>
      </c>
      <c r="G469" s="252">
        <v>76.97</v>
      </c>
      <c r="H469" s="252">
        <v>76.78</v>
      </c>
      <c r="I469" s="252">
        <v>53.23</v>
      </c>
      <c r="J469" s="252">
        <v>94.62</v>
      </c>
      <c r="K469" s="252">
        <v>74.790000000000006</v>
      </c>
      <c r="L469" s="252">
        <v>73.790000000000006</v>
      </c>
      <c r="M469" s="254">
        <v>80.790000000000006</v>
      </c>
    </row>
    <row r="470" spans="1:13" ht="15.75" customHeight="1" x14ac:dyDescent="0.2">
      <c r="A470" s="358"/>
      <c r="B470" s="46">
        <v>44306</v>
      </c>
      <c r="C470" s="254">
        <v>97.21</v>
      </c>
      <c r="D470" s="252">
        <v>96.83</v>
      </c>
      <c r="E470" s="252">
        <v>67</v>
      </c>
      <c r="F470" s="252">
        <v>43.04</v>
      </c>
      <c r="G470" s="252">
        <v>77.16</v>
      </c>
      <c r="H470" s="252">
        <v>77.14</v>
      </c>
      <c r="I470" s="252">
        <v>55.71</v>
      </c>
      <c r="J470" s="252">
        <v>95.1</v>
      </c>
      <c r="K470" s="252">
        <v>74.7</v>
      </c>
      <c r="L470" s="252">
        <v>73.89</v>
      </c>
      <c r="M470" s="254">
        <v>80.91</v>
      </c>
    </row>
    <row r="471" spans="1:13" ht="15.75" customHeight="1" x14ac:dyDescent="0.2">
      <c r="A471" s="358"/>
      <c r="B471" s="46">
        <v>44307</v>
      </c>
      <c r="C471" s="254">
        <v>96.96</v>
      </c>
      <c r="D471" s="252">
        <v>97.15</v>
      </c>
      <c r="E471" s="252">
        <v>66.91</v>
      </c>
      <c r="F471" s="252">
        <v>43.24</v>
      </c>
      <c r="G471" s="252">
        <v>77.16</v>
      </c>
      <c r="H471" s="252">
        <v>77.319999999999993</v>
      </c>
      <c r="I471" s="252">
        <v>58.61</v>
      </c>
      <c r="J471" s="252">
        <v>95.31</v>
      </c>
      <c r="K471" s="252">
        <v>76.27</v>
      </c>
      <c r="L471" s="252">
        <v>75.61</v>
      </c>
      <c r="M471" s="254">
        <v>81.11</v>
      </c>
    </row>
    <row r="472" spans="1:13" ht="15.75" customHeight="1" x14ac:dyDescent="0.2">
      <c r="A472" s="358"/>
      <c r="B472" s="46">
        <v>44308</v>
      </c>
      <c r="C472" s="254">
        <v>96.54</v>
      </c>
      <c r="D472" s="252">
        <v>97.2</v>
      </c>
      <c r="E472" s="252">
        <v>66.63</v>
      </c>
      <c r="F472" s="252">
        <v>43.38</v>
      </c>
      <c r="G472" s="252">
        <v>77.16</v>
      </c>
      <c r="H472" s="252">
        <v>77.69</v>
      </c>
      <c r="I472" s="252">
        <v>58.51</v>
      </c>
      <c r="J472" s="252">
        <v>95.21</v>
      </c>
      <c r="K472" s="252">
        <v>77.06</v>
      </c>
      <c r="L472" s="252">
        <v>76.53</v>
      </c>
      <c r="M472" s="254">
        <v>81.150000000000006</v>
      </c>
    </row>
    <row r="473" spans="1:13" ht="15.75" customHeight="1" x14ac:dyDescent="0.2">
      <c r="A473" s="358"/>
      <c r="B473" s="46">
        <v>44309</v>
      </c>
      <c r="C473" s="254">
        <v>96.21</v>
      </c>
      <c r="D473" s="252">
        <v>97.31</v>
      </c>
      <c r="E473" s="252">
        <v>66.349999999999994</v>
      </c>
      <c r="F473" s="252">
        <v>43.45</v>
      </c>
      <c r="G473" s="252">
        <v>77.16</v>
      </c>
      <c r="H473" s="252">
        <v>77.87</v>
      </c>
      <c r="I473" s="252">
        <v>56</v>
      </c>
      <c r="J473" s="252">
        <v>95.21</v>
      </c>
      <c r="K473" s="252">
        <v>77.52</v>
      </c>
      <c r="L473" s="252">
        <v>76.7</v>
      </c>
      <c r="M473" s="254">
        <v>81.099999999999994</v>
      </c>
    </row>
    <row r="474" spans="1:13" ht="15.75" customHeight="1" x14ac:dyDescent="0.2">
      <c r="A474" s="358"/>
      <c r="B474" s="46">
        <v>44310</v>
      </c>
      <c r="C474" s="254">
        <v>95.87</v>
      </c>
      <c r="D474" s="252">
        <v>97.36</v>
      </c>
      <c r="E474" s="252">
        <v>66.260000000000005</v>
      </c>
      <c r="F474" s="252">
        <v>43.38</v>
      </c>
      <c r="G474" s="252">
        <v>77.349999999999994</v>
      </c>
      <c r="H474" s="252">
        <v>78.239999999999995</v>
      </c>
      <c r="I474" s="252">
        <v>53.56</v>
      </c>
      <c r="J474" s="252">
        <v>95.31</v>
      </c>
      <c r="K474" s="252">
        <v>77.67</v>
      </c>
      <c r="L474" s="252">
        <v>76.87</v>
      </c>
      <c r="M474" s="254">
        <v>81.11</v>
      </c>
    </row>
    <row r="475" spans="1:13" ht="15.75" customHeight="1" x14ac:dyDescent="0.2">
      <c r="A475" s="358"/>
      <c r="B475" s="46">
        <v>44311</v>
      </c>
      <c r="C475" s="254">
        <v>95.7</v>
      </c>
      <c r="D475" s="252">
        <v>97.42</v>
      </c>
      <c r="E475" s="252">
        <v>66.260000000000005</v>
      </c>
      <c r="F475" s="252">
        <v>43.38</v>
      </c>
      <c r="G475" s="252">
        <v>77.16</v>
      </c>
      <c r="H475" s="252">
        <v>78.599999999999994</v>
      </c>
      <c r="I475" s="252">
        <v>50.39</v>
      </c>
      <c r="J475" s="252">
        <v>95.31</v>
      </c>
      <c r="K475" s="252">
        <v>77.75</v>
      </c>
      <c r="L475" s="252">
        <v>77.13</v>
      </c>
      <c r="M475" s="254">
        <v>81.099999999999994</v>
      </c>
    </row>
    <row r="476" spans="1:13" ht="15.75" customHeight="1" x14ac:dyDescent="0.2">
      <c r="A476" s="358"/>
      <c r="B476" s="46">
        <v>44312</v>
      </c>
      <c r="C476" s="254">
        <v>95.79</v>
      </c>
      <c r="D476" s="252">
        <v>97.52</v>
      </c>
      <c r="E476" s="252">
        <v>66.260000000000005</v>
      </c>
      <c r="F476" s="252">
        <v>43.31</v>
      </c>
      <c r="G476" s="252">
        <v>77.16</v>
      </c>
      <c r="H476" s="252">
        <v>78.78</v>
      </c>
      <c r="I476" s="252">
        <v>49.22</v>
      </c>
      <c r="J476" s="252">
        <v>95.31</v>
      </c>
      <c r="K476" s="252">
        <v>76.900000000000006</v>
      </c>
      <c r="L476" s="252">
        <v>76.78</v>
      </c>
      <c r="M476" s="254">
        <v>81.11</v>
      </c>
    </row>
    <row r="477" spans="1:13" ht="15.75" customHeight="1" x14ac:dyDescent="0.2">
      <c r="A477" s="358"/>
      <c r="B477" s="46">
        <v>44313</v>
      </c>
      <c r="C477" s="254">
        <v>95.79</v>
      </c>
      <c r="D477" s="252">
        <v>97.58</v>
      </c>
      <c r="E477" s="252">
        <v>66.069999999999993</v>
      </c>
      <c r="F477" s="252">
        <v>43.38</v>
      </c>
      <c r="G477" s="252">
        <v>77.16</v>
      </c>
      <c r="H477" s="252">
        <v>78.78</v>
      </c>
      <c r="I477" s="252">
        <v>49.98</v>
      </c>
      <c r="J477" s="252">
        <v>94.54</v>
      </c>
      <c r="K477" s="252">
        <v>76.55</v>
      </c>
      <c r="L477" s="252">
        <v>76.53</v>
      </c>
      <c r="M477" s="254">
        <v>81.09</v>
      </c>
    </row>
    <row r="478" spans="1:13" ht="15.75" customHeight="1" x14ac:dyDescent="0.2">
      <c r="A478" s="358"/>
      <c r="B478" s="46">
        <v>44314</v>
      </c>
      <c r="C478" s="254">
        <v>95.7</v>
      </c>
      <c r="D478" s="252">
        <v>97.58</v>
      </c>
      <c r="E478" s="252">
        <v>65.89</v>
      </c>
      <c r="F478" s="252">
        <v>43.38</v>
      </c>
      <c r="G478" s="252">
        <v>76.97</v>
      </c>
      <c r="H478" s="252">
        <v>78.97</v>
      </c>
      <c r="I478" s="252">
        <v>51.44</v>
      </c>
      <c r="J478" s="252">
        <v>94.38</v>
      </c>
      <c r="K478" s="252">
        <v>76.2</v>
      </c>
      <c r="L478" s="252">
        <v>76.45</v>
      </c>
      <c r="M478" s="254">
        <v>81.06</v>
      </c>
    </row>
    <row r="479" spans="1:13" ht="15.75" customHeight="1" x14ac:dyDescent="0.2">
      <c r="A479" s="358"/>
      <c r="B479" s="46">
        <v>44315</v>
      </c>
      <c r="C479" s="254">
        <v>95.37</v>
      </c>
      <c r="D479" s="252">
        <v>97.63</v>
      </c>
      <c r="E479" s="252">
        <v>65.7</v>
      </c>
      <c r="F479" s="252">
        <v>43.38</v>
      </c>
      <c r="G479" s="252">
        <v>76.97</v>
      </c>
      <c r="H479" s="252">
        <v>79.150000000000006</v>
      </c>
      <c r="I479" s="252">
        <v>52.5</v>
      </c>
      <c r="J479" s="252">
        <v>94.29</v>
      </c>
      <c r="K479" s="252">
        <v>76.34</v>
      </c>
      <c r="L479" s="252">
        <v>76.3</v>
      </c>
      <c r="M479" s="254">
        <v>81</v>
      </c>
    </row>
    <row r="480" spans="1:13" ht="15.75" customHeight="1" x14ac:dyDescent="0.2">
      <c r="A480" s="359"/>
      <c r="B480" s="199">
        <v>44316</v>
      </c>
      <c r="C480" s="257">
        <v>94.79</v>
      </c>
      <c r="D480" s="255">
        <v>97.58</v>
      </c>
      <c r="E480" s="255">
        <v>65.42</v>
      </c>
      <c r="F480" s="255">
        <v>43.38</v>
      </c>
      <c r="G480" s="255">
        <v>76.97</v>
      </c>
      <c r="H480" s="255">
        <v>79.150000000000006</v>
      </c>
      <c r="I480" s="255">
        <v>53.44</v>
      </c>
      <c r="J480" s="255">
        <v>94.04</v>
      </c>
      <c r="K480" s="255">
        <v>76.099999999999994</v>
      </c>
      <c r="L480" s="255">
        <v>76.22</v>
      </c>
      <c r="M480" s="257">
        <v>80.819999999999993</v>
      </c>
    </row>
    <row r="481" spans="1:13" ht="15.75" customHeight="1" x14ac:dyDescent="0.2">
      <c r="A481" s="357">
        <v>2021</v>
      </c>
      <c r="B481" s="229" t="s">
        <v>70</v>
      </c>
      <c r="C481" s="230">
        <f>AVERAGE(C482:C512)</f>
        <v>89.363548387096756</v>
      </c>
      <c r="D481" s="231">
        <f t="shared" ref="D481:M481" si="18">AVERAGE(D482:D512)</f>
        <v>93.436774193548388</v>
      </c>
      <c r="E481" s="231">
        <f t="shared" si="18"/>
        <v>60.910645161290333</v>
      </c>
      <c r="F481" s="231">
        <f t="shared" si="18"/>
        <v>42.893225806451611</v>
      </c>
      <c r="G481" s="231">
        <f t="shared" si="18"/>
        <v>75.031612903225792</v>
      </c>
      <c r="H481" s="231">
        <f t="shared" si="18"/>
        <v>79.50064516129035</v>
      </c>
      <c r="I481" s="231">
        <f t="shared" si="18"/>
        <v>43.17451612903227</v>
      </c>
      <c r="J481" s="231">
        <f t="shared" si="18"/>
        <v>90.269032258064527</v>
      </c>
      <c r="K481" s="231">
        <f t="shared" si="18"/>
        <v>69.730645161290326</v>
      </c>
      <c r="L481" s="232">
        <f t="shared" si="18"/>
        <v>68.510967741935488</v>
      </c>
      <c r="M481" s="231">
        <f t="shared" si="18"/>
        <v>77.584838709677427</v>
      </c>
    </row>
    <row r="482" spans="1:13" ht="15.75" customHeight="1" x14ac:dyDescent="0.2">
      <c r="A482" s="358"/>
      <c r="B482" s="247">
        <v>44317</v>
      </c>
      <c r="C482" s="248">
        <v>94.21</v>
      </c>
      <c r="D482" s="248">
        <v>97.47</v>
      </c>
      <c r="E482" s="248">
        <v>65.239999999999995</v>
      </c>
      <c r="F482" s="248">
        <v>43.52</v>
      </c>
      <c r="G482" s="248">
        <v>76.97</v>
      </c>
      <c r="H482" s="248">
        <v>79.150000000000006</v>
      </c>
      <c r="I482" s="248">
        <v>53.64</v>
      </c>
      <c r="J482" s="248">
        <v>94.12</v>
      </c>
      <c r="K482" s="248">
        <v>76.010000000000005</v>
      </c>
      <c r="L482" s="249">
        <v>75.900000000000006</v>
      </c>
      <c r="M482" s="251">
        <v>80.64</v>
      </c>
    </row>
    <row r="483" spans="1:13" ht="15.75" customHeight="1" x14ac:dyDescent="0.2">
      <c r="A483" s="358"/>
      <c r="B483" s="225">
        <v>44318</v>
      </c>
      <c r="C483" s="252">
        <v>93.63</v>
      </c>
      <c r="D483" s="252">
        <v>97.36</v>
      </c>
      <c r="E483" s="252">
        <v>65.05</v>
      </c>
      <c r="F483" s="252">
        <v>43.59</v>
      </c>
      <c r="G483" s="252">
        <v>76.78</v>
      </c>
      <c r="H483" s="252">
        <v>79.33</v>
      </c>
      <c r="I483" s="252">
        <v>53.85</v>
      </c>
      <c r="J483" s="252">
        <v>93.96</v>
      </c>
      <c r="K483" s="252">
        <v>76.41</v>
      </c>
      <c r="L483" s="253">
        <v>75.3</v>
      </c>
      <c r="M483" s="251">
        <v>80.44</v>
      </c>
    </row>
    <row r="484" spans="1:13" ht="15.75" customHeight="1" x14ac:dyDescent="0.2">
      <c r="A484" s="358"/>
      <c r="B484" s="225">
        <v>44319</v>
      </c>
      <c r="C484" s="252">
        <v>93.05</v>
      </c>
      <c r="D484" s="252">
        <v>97.2</v>
      </c>
      <c r="E484" s="252">
        <v>64.87</v>
      </c>
      <c r="F484" s="252">
        <v>43.65</v>
      </c>
      <c r="G484" s="252">
        <v>76.78</v>
      </c>
      <c r="H484" s="252">
        <v>79.33</v>
      </c>
      <c r="I484" s="252">
        <v>53.75</v>
      </c>
      <c r="J484" s="252">
        <v>93.79</v>
      </c>
      <c r="K484" s="252">
        <v>74.790000000000006</v>
      </c>
      <c r="L484" s="253">
        <v>74.48</v>
      </c>
      <c r="M484" s="251">
        <v>80.17</v>
      </c>
    </row>
    <row r="485" spans="1:13" ht="15.75" customHeight="1" x14ac:dyDescent="0.2">
      <c r="A485" s="358"/>
      <c r="B485" s="225">
        <v>44320</v>
      </c>
      <c r="C485" s="252">
        <v>92.56</v>
      </c>
      <c r="D485" s="252">
        <v>96.88</v>
      </c>
      <c r="E485" s="252">
        <v>64.319999999999993</v>
      </c>
      <c r="F485" s="252">
        <v>43.52</v>
      </c>
      <c r="G485" s="252">
        <v>76.78</v>
      </c>
      <c r="H485" s="252">
        <v>79.33</v>
      </c>
      <c r="I485" s="252">
        <v>53.81</v>
      </c>
      <c r="J485" s="252">
        <v>93.04</v>
      </c>
      <c r="K485" s="252">
        <v>74.7</v>
      </c>
      <c r="L485" s="253">
        <v>74.28</v>
      </c>
      <c r="M485" s="251">
        <v>79.94</v>
      </c>
    </row>
    <row r="486" spans="1:13" ht="15.75" customHeight="1" x14ac:dyDescent="0.2">
      <c r="A486" s="358"/>
      <c r="B486" s="225">
        <v>44321</v>
      </c>
      <c r="C486" s="252">
        <v>91.9</v>
      </c>
      <c r="D486" s="252">
        <v>96.62</v>
      </c>
      <c r="E486" s="252">
        <v>63.77</v>
      </c>
      <c r="F486" s="252">
        <v>43.45</v>
      </c>
      <c r="G486" s="252">
        <v>76.59</v>
      </c>
      <c r="H486" s="252">
        <v>79.510000000000005</v>
      </c>
      <c r="I486" s="252">
        <v>53.82</v>
      </c>
      <c r="J486" s="252">
        <v>92.71</v>
      </c>
      <c r="K486" s="252">
        <v>74.61</v>
      </c>
      <c r="L486" s="253">
        <v>73.510000000000005</v>
      </c>
      <c r="M486" s="251">
        <v>79.64</v>
      </c>
    </row>
    <row r="487" spans="1:13" ht="15.75" customHeight="1" x14ac:dyDescent="0.2">
      <c r="A487" s="358"/>
      <c r="B487" s="225">
        <v>44322</v>
      </c>
      <c r="C487" s="252">
        <v>91.41</v>
      </c>
      <c r="D487" s="252">
        <v>96.41</v>
      </c>
      <c r="E487" s="252">
        <v>63.4</v>
      </c>
      <c r="F487" s="252">
        <v>43.45</v>
      </c>
      <c r="G487" s="252">
        <v>76.41</v>
      </c>
      <c r="H487" s="252">
        <v>79.510000000000005</v>
      </c>
      <c r="I487" s="252">
        <v>53.82</v>
      </c>
      <c r="J487" s="252">
        <v>92.71</v>
      </c>
      <c r="K487" s="252">
        <v>73.760000000000005</v>
      </c>
      <c r="L487" s="253">
        <v>72.87</v>
      </c>
      <c r="M487" s="251">
        <v>79.38</v>
      </c>
    </row>
    <row r="488" spans="1:13" ht="15.75" customHeight="1" x14ac:dyDescent="0.2">
      <c r="A488" s="358"/>
      <c r="B488" s="225">
        <v>44323</v>
      </c>
      <c r="C488" s="252">
        <v>90.76</v>
      </c>
      <c r="D488" s="252">
        <v>95.98</v>
      </c>
      <c r="E488" s="252">
        <v>63.13</v>
      </c>
      <c r="F488" s="252">
        <v>43.45</v>
      </c>
      <c r="G488" s="252">
        <v>76.41</v>
      </c>
      <c r="H488" s="252">
        <v>79.7</v>
      </c>
      <c r="I488" s="252">
        <v>53.57</v>
      </c>
      <c r="J488" s="252">
        <v>92.46</v>
      </c>
      <c r="K488" s="252">
        <v>73.430000000000007</v>
      </c>
      <c r="L488" s="253">
        <v>72.62</v>
      </c>
      <c r="M488" s="251">
        <v>79.14</v>
      </c>
    </row>
    <row r="489" spans="1:13" ht="15.75" customHeight="1" x14ac:dyDescent="0.2">
      <c r="A489" s="358"/>
      <c r="B489" s="225">
        <v>44324</v>
      </c>
      <c r="C489" s="252">
        <v>90.03</v>
      </c>
      <c r="D489" s="252">
        <v>95.82</v>
      </c>
      <c r="E489" s="252">
        <v>62.77</v>
      </c>
      <c r="F489" s="252">
        <v>43.45</v>
      </c>
      <c r="G489" s="252">
        <v>76.41</v>
      </c>
      <c r="H489" s="252">
        <v>79.510000000000005</v>
      </c>
      <c r="I489" s="252">
        <v>53.43</v>
      </c>
      <c r="J489" s="252">
        <v>92.54</v>
      </c>
      <c r="K489" s="252">
        <v>72.459999999999994</v>
      </c>
      <c r="L489" s="253">
        <v>71.88</v>
      </c>
      <c r="M489" s="251">
        <v>78.81</v>
      </c>
    </row>
    <row r="490" spans="1:13" ht="15.75" customHeight="1" x14ac:dyDescent="0.2">
      <c r="A490" s="358"/>
      <c r="B490" s="225">
        <v>44325</v>
      </c>
      <c r="C490" s="252">
        <v>89.59</v>
      </c>
      <c r="D490" s="252">
        <v>95.55</v>
      </c>
      <c r="E490" s="252">
        <v>62.4</v>
      </c>
      <c r="F490" s="252">
        <v>43.31</v>
      </c>
      <c r="G490" s="252">
        <v>76.22</v>
      </c>
      <c r="H490" s="252">
        <v>79.510000000000005</v>
      </c>
      <c r="I490" s="252">
        <v>53.14</v>
      </c>
      <c r="J490" s="252">
        <v>91.88</v>
      </c>
      <c r="K490" s="252">
        <v>73.28</v>
      </c>
      <c r="L490" s="253">
        <v>72.45</v>
      </c>
      <c r="M490" s="251">
        <v>78.64</v>
      </c>
    </row>
    <row r="491" spans="1:13" ht="15.75" customHeight="1" x14ac:dyDescent="0.2">
      <c r="A491" s="358"/>
      <c r="B491" s="225">
        <v>44326</v>
      </c>
      <c r="C491" s="252">
        <v>89.04</v>
      </c>
      <c r="D491" s="252">
        <v>95.23</v>
      </c>
      <c r="E491" s="252">
        <v>61.95</v>
      </c>
      <c r="F491" s="252">
        <v>43.24</v>
      </c>
      <c r="G491" s="252">
        <v>76.03</v>
      </c>
      <c r="H491" s="252">
        <v>79.510000000000005</v>
      </c>
      <c r="I491" s="252">
        <v>52.73</v>
      </c>
      <c r="J491" s="252">
        <v>91.29</v>
      </c>
      <c r="K491" s="252">
        <v>72.67</v>
      </c>
      <c r="L491" s="253">
        <v>72.28</v>
      </c>
      <c r="M491" s="251">
        <v>78.36</v>
      </c>
    </row>
    <row r="492" spans="1:13" ht="15.75" customHeight="1" x14ac:dyDescent="0.2">
      <c r="A492" s="358"/>
      <c r="B492" s="225">
        <v>44327</v>
      </c>
      <c r="C492" s="252">
        <v>88.59</v>
      </c>
      <c r="D492" s="252">
        <v>94.81</v>
      </c>
      <c r="E492" s="252">
        <v>61.59</v>
      </c>
      <c r="F492" s="252">
        <v>43.11</v>
      </c>
      <c r="G492" s="252">
        <v>75.84</v>
      </c>
      <c r="H492" s="252">
        <v>79.510000000000005</v>
      </c>
      <c r="I492" s="252">
        <v>51.55</v>
      </c>
      <c r="J492" s="252">
        <v>91.04</v>
      </c>
      <c r="K492" s="252">
        <v>72.900000000000006</v>
      </c>
      <c r="L492" s="253">
        <v>71.489999999999995</v>
      </c>
      <c r="M492" s="251">
        <v>78.069999999999993</v>
      </c>
    </row>
    <row r="493" spans="1:13" ht="15.75" customHeight="1" x14ac:dyDescent="0.2">
      <c r="A493" s="358"/>
      <c r="B493" s="225">
        <v>44328</v>
      </c>
      <c r="C493" s="252">
        <v>87.93</v>
      </c>
      <c r="D493" s="252">
        <v>94.6</v>
      </c>
      <c r="E493" s="252">
        <v>61.23</v>
      </c>
      <c r="F493" s="252">
        <v>43.04</v>
      </c>
      <c r="G493" s="252">
        <v>75.650000000000006</v>
      </c>
      <c r="H493" s="252">
        <v>79.7</v>
      </c>
      <c r="I493" s="252">
        <v>50.1</v>
      </c>
      <c r="J493" s="252">
        <v>90.96</v>
      </c>
      <c r="K493" s="252">
        <v>71.73</v>
      </c>
      <c r="L493" s="253">
        <v>70.22</v>
      </c>
      <c r="M493" s="251">
        <v>77.73</v>
      </c>
    </row>
    <row r="494" spans="1:13" ht="15.75" customHeight="1" x14ac:dyDescent="0.2">
      <c r="A494" s="358"/>
      <c r="B494" s="225">
        <v>44329</v>
      </c>
      <c r="C494" s="252">
        <v>87.93</v>
      </c>
      <c r="D494" s="252">
        <v>94.28</v>
      </c>
      <c r="E494" s="252">
        <v>60.96</v>
      </c>
      <c r="F494" s="252">
        <v>43.04</v>
      </c>
      <c r="G494" s="252">
        <v>75.47</v>
      </c>
      <c r="H494" s="252">
        <v>79.510000000000005</v>
      </c>
      <c r="I494" s="252">
        <v>48.41</v>
      </c>
      <c r="J494" s="252">
        <v>90.46</v>
      </c>
      <c r="K494" s="252">
        <v>71.11</v>
      </c>
      <c r="L494" s="253">
        <v>69.45</v>
      </c>
      <c r="M494" s="251">
        <v>77.52</v>
      </c>
    </row>
    <row r="495" spans="1:13" ht="15.75" customHeight="1" x14ac:dyDescent="0.2">
      <c r="A495" s="358"/>
      <c r="B495" s="225">
        <v>44330</v>
      </c>
      <c r="C495" s="252">
        <v>87.93</v>
      </c>
      <c r="D495" s="252">
        <v>93.96</v>
      </c>
      <c r="E495" s="252">
        <v>60.69</v>
      </c>
      <c r="F495" s="252">
        <v>43.04</v>
      </c>
      <c r="G495" s="252">
        <v>75.28</v>
      </c>
      <c r="H495" s="252">
        <v>79.510000000000005</v>
      </c>
      <c r="I495" s="252">
        <v>46.77</v>
      </c>
      <c r="J495" s="252">
        <v>90.12</v>
      </c>
      <c r="K495" s="252">
        <v>70.52</v>
      </c>
      <c r="L495" s="253">
        <v>68.900000000000006</v>
      </c>
      <c r="M495" s="251">
        <v>77.38</v>
      </c>
    </row>
    <row r="496" spans="1:13" ht="15.75" customHeight="1" x14ac:dyDescent="0.2">
      <c r="A496" s="358"/>
      <c r="B496" s="225">
        <v>44331</v>
      </c>
      <c r="C496" s="252">
        <v>87.85</v>
      </c>
      <c r="D496" s="252">
        <v>93.64</v>
      </c>
      <c r="E496" s="252">
        <v>60.51</v>
      </c>
      <c r="F496" s="252">
        <v>43.04</v>
      </c>
      <c r="G496" s="252">
        <v>75.099999999999994</v>
      </c>
      <c r="H496" s="252">
        <v>79.510000000000005</v>
      </c>
      <c r="I496" s="252">
        <v>45.11</v>
      </c>
      <c r="J496" s="252">
        <v>89.71</v>
      </c>
      <c r="K496" s="252">
        <v>69.59</v>
      </c>
      <c r="L496" s="253">
        <v>68.36</v>
      </c>
      <c r="M496" s="251">
        <v>77.209999999999994</v>
      </c>
    </row>
    <row r="497" spans="1:13" ht="15.75" customHeight="1" x14ac:dyDescent="0.2">
      <c r="A497" s="358"/>
      <c r="B497" s="225">
        <v>44332</v>
      </c>
      <c r="C497" s="252">
        <v>87.61</v>
      </c>
      <c r="D497" s="252">
        <v>93.43</v>
      </c>
      <c r="E497" s="252">
        <v>60.24</v>
      </c>
      <c r="F497" s="252">
        <v>43.04</v>
      </c>
      <c r="G497" s="252">
        <v>75.099999999999994</v>
      </c>
      <c r="H497" s="252">
        <v>79.510000000000005</v>
      </c>
      <c r="I497" s="252">
        <v>42.92</v>
      </c>
      <c r="J497" s="252">
        <v>89.46</v>
      </c>
      <c r="K497" s="252">
        <v>69.14</v>
      </c>
      <c r="L497" s="253">
        <v>68.03</v>
      </c>
      <c r="M497" s="251">
        <v>77.06</v>
      </c>
    </row>
    <row r="498" spans="1:13" ht="15.75" customHeight="1" x14ac:dyDescent="0.2">
      <c r="A498" s="358"/>
      <c r="B498" s="225">
        <v>44333</v>
      </c>
      <c r="C498" s="252">
        <v>87.45</v>
      </c>
      <c r="D498" s="252">
        <v>93.05</v>
      </c>
      <c r="E498" s="252">
        <v>60.15</v>
      </c>
      <c r="F498" s="252">
        <v>43.04</v>
      </c>
      <c r="G498" s="252">
        <v>74.92</v>
      </c>
      <c r="H498" s="252">
        <v>79.33</v>
      </c>
      <c r="I498" s="252">
        <v>41</v>
      </c>
      <c r="J498" s="252">
        <v>89.54</v>
      </c>
      <c r="K498" s="252">
        <v>69.41</v>
      </c>
      <c r="L498" s="253">
        <v>67.31</v>
      </c>
      <c r="M498" s="251">
        <v>76.84</v>
      </c>
    </row>
    <row r="499" spans="1:13" ht="15.75" customHeight="1" x14ac:dyDescent="0.2">
      <c r="A499" s="358"/>
      <c r="B499" s="225">
        <v>44334</v>
      </c>
      <c r="C499" s="252">
        <v>87.45</v>
      </c>
      <c r="D499" s="252">
        <v>92.73</v>
      </c>
      <c r="E499" s="252">
        <v>59.97</v>
      </c>
      <c r="F499" s="252">
        <v>42.91</v>
      </c>
      <c r="G499" s="252">
        <v>74.73</v>
      </c>
      <c r="H499" s="252">
        <v>79.33</v>
      </c>
      <c r="I499" s="252">
        <v>38.729999999999997</v>
      </c>
      <c r="J499" s="252">
        <v>89.38</v>
      </c>
      <c r="K499" s="252">
        <v>68.31</v>
      </c>
      <c r="L499" s="253">
        <v>67.010000000000005</v>
      </c>
      <c r="M499" s="251">
        <v>76.69</v>
      </c>
    </row>
    <row r="500" spans="1:13" ht="15.75" customHeight="1" x14ac:dyDescent="0.2">
      <c r="A500" s="358"/>
      <c r="B500" s="225">
        <v>44335</v>
      </c>
      <c r="C500" s="252">
        <v>87.53</v>
      </c>
      <c r="D500" s="252">
        <v>92.41</v>
      </c>
      <c r="E500" s="252">
        <v>59.71</v>
      </c>
      <c r="F500" s="252">
        <v>42.91</v>
      </c>
      <c r="G500" s="252">
        <v>74.55</v>
      </c>
      <c r="H500" s="252">
        <v>79.33</v>
      </c>
      <c r="I500" s="252">
        <v>37.159999999999997</v>
      </c>
      <c r="J500" s="252">
        <v>89.04</v>
      </c>
      <c r="K500" s="252">
        <v>68.010000000000005</v>
      </c>
      <c r="L500" s="253">
        <v>66.48</v>
      </c>
      <c r="M500" s="251">
        <v>76.569999999999993</v>
      </c>
    </row>
    <row r="501" spans="1:13" ht="15.75" customHeight="1" x14ac:dyDescent="0.2">
      <c r="A501" s="358"/>
      <c r="B501" s="225">
        <v>44336</v>
      </c>
      <c r="C501" s="252">
        <v>87.61</v>
      </c>
      <c r="D501" s="252">
        <v>92.06</v>
      </c>
      <c r="E501" s="252">
        <v>59.44</v>
      </c>
      <c r="F501" s="252">
        <v>42.78</v>
      </c>
      <c r="G501" s="252">
        <v>74.37</v>
      </c>
      <c r="H501" s="252">
        <v>79.33</v>
      </c>
      <c r="I501" s="252">
        <v>35</v>
      </c>
      <c r="J501" s="252">
        <v>88.71</v>
      </c>
      <c r="K501" s="252">
        <v>67.25</v>
      </c>
      <c r="L501" s="253">
        <v>66.069999999999993</v>
      </c>
      <c r="M501" s="251">
        <v>76.430000000000007</v>
      </c>
    </row>
    <row r="502" spans="1:13" ht="15.75" customHeight="1" x14ac:dyDescent="0.2">
      <c r="A502" s="358"/>
      <c r="B502" s="225">
        <v>44337</v>
      </c>
      <c r="C502" s="252">
        <v>87.53</v>
      </c>
      <c r="D502" s="252">
        <v>91.7</v>
      </c>
      <c r="E502" s="252">
        <v>59.26</v>
      </c>
      <c r="F502" s="252">
        <v>42.59</v>
      </c>
      <c r="G502" s="252">
        <v>74.37</v>
      </c>
      <c r="H502" s="252">
        <v>79.510000000000005</v>
      </c>
      <c r="I502" s="252">
        <v>32.57</v>
      </c>
      <c r="J502" s="252">
        <v>88.29</v>
      </c>
      <c r="K502" s="252">
        <v>67.45</v>
      </c>
      <c r="L502" s="253">
        <v>65.48</v>
      </c>
      <c r="M502" s="251">
        <v>76.319999999999993</v>
      </c>
    </row>
    <row r="503" spans="1:13" ht="15.75" customHeight="1" x14ac:dyDescent="0.2">
      <c r="A503" s="358"/>
      <c r="B503" s="225">
        <v>44338</v>
      </c>
      <c r="C503" s="252">
        <v>87.85</v>
      </c>
      <c r="D503" s="252">
        <v>91.6</v>
      </c>
      <c r="E503" s="252">
        <v>59.53</v>
      </c>
      <c r="F503" s="252">
        <v>42.59</v>
      </c>
      <c r="G503" s="252">
        <v>74.37</v>
      </c>
      <c r="H503" s="252">
        <v>79.7</v>
      </c>
      <c r="I503" s="252">
        <v>38.409999999999997</v>
      </c>
      <c r="J503" s="252">
        <v>89.88</v>
      </c>
      <c r="K503" s="252">
        <v>68.16</v>
      </c>
      <c r="L503" s="253">
        <v>66.38</v>
      </c>
      <c r="M503" s="251">
        <v>76.569999999999993</v>
      </c>
    </row>
    <row r="504" spans="1:13" ht="15.75" customHeight="1" x14ac:dyDescent="0.2">
      <c r="A504" s="358"/>
      <c r="B504" s="225">
        <v>44339</v>
      </c>
      <c r="C504" s="252">
        <v>88.33</v>
      </c>
      <c r="D504" s="252">
        <v>91.51</v>
      </c>
      <c r="E504" s="252">
        <v>59.71</v>
      </c>
      <c r="F504" s="252">
        <v>42.72</v>
      </c>
      <c r="G504" s="252">
        <v>74</v>
      </c>
      <c r="H504" s="252">
        <v>79.7</v>
      </c>
      <c r="I504" s="252">
        <v>38.130000000000003</v>
      </c>
      <c r="J504" s="252">
        <v>89.46</v>
      </c>
      <c r="K504" s="252">
        <v>67.7</v>
      </c>
      <c r="L504" s="253">
        <v>65.87</v>
      </c>
      <c r="M504" s="251">
        <v>76.599999999999994</v>
      </c>
    </row>
    <row r="505" spans="1:13" ht="15.75" customHeight="1" x14ac:dyDescent="0.2">
      <c r="A505" s="358"/>
      <c r="B505" s="225">
        <v>44340</v>
      </c>
      <c r="C505" s="252">
        <v>88.68</v>
      </c>
      <c r="D505" s="252">
        <v>91.46</v>
      </c>
      <c r="E505" s="252">
        <v>59.53</v>
      </c>
      <c r="F505" s="252">
        <v>42.66</v>
      </c>
      <c r="G505" s="252">
        <v>74</v>
      </c>
      <c r="H505" s="252">
        <v>79.7</v>
      </c>
      <c r="I505" s="252">
        <v>36.409999999999997</v>
      </c>
      <c r="J505" s="252">
        <v>89.26</v>
      </c>
      <c r="K505" s="252">
        <v>67.06</v>
      </c>
      <c r="L505" s="253">
        <v>65.39</v>
      </c>
      <c r="M505" s="251">
        <v>76.61</v>
      </c>
    </row>
    <row r="506" spans="1:13" ht="15.75" customHeight="1" x14ac:dyDescent="0.2">
      <c r="A506" s="358"/>
      <c r="B506" s="225">
        <v>44341</v>
      </c>
      <c r="C506" s="252">
        <v>88.95</v>
      </c>
      <c r="D506" s="252">
        <v>91.08</v>
      </c>
      <c r="E506" s="252">
        <v>59.08</v>
      </c>
      <c r="F506" s="252">
        <v>42.47</v>
      </c>
      <c r="G506" s="252">
        <v>73.819999999999993</v>
      </c>
      <c r="H506" s="252">
        <v>79.7</v>
      </c>
      <c r="I506" s="252">
        <v>34.64</v>
      </c>
      <c r="J506" s="252">
        <v>88.88</v>
      </c>
      <c r="K506" s="252">
        <v>66.760000000000005</v>
      </c>
      <c r="L506" s="253">
        <v>65.39</v>
      </c>
      <c r="M506" s="251">
        <v>76.55</v>
      </c>
    </row>
    <row r="507" spans="1:13" ht="15.75" customHeight="1" x14ac:dyDescent="0.2">
      <c r="A507" s="358"/>
      <c r="B507" s="225">
        <v>44342</v>
      </c>
      <c r="C507" s="252">
        <v>89.04</v>
      </c>
      <c r="D507" s="252">
        <v>90.77</v>
      </c>
      <c r="E507" s="252">
        <v>58.82</v>
      </c>
      <c r="F507" s="252">
        <v>42.34</v>
      </c>
      <c r="G507" s="252">
        <v>73.63</v>
      </c>
      <c r="H507" s="252">
        <v>79.7</v>
      </c>
      <c r="I507" s="252">
        <v>31.79</v>
      </c>
      <c r="J507" s="252">
        <v>88.54</v>
      </c>
      <c r="K507" s="252">
        <v>66.099999999999994</v>
      </c>
      <c r="L507" s="253">
        <v>64.739999999999995</v>
      </c>
      <c r="M507" s="251">
        <v>76.400000000000006</v>
      </c>
    </row>
    <row r="508" spans="1:13" ht="15.75" customHeight="1" x14ac:dyDescent="0.2">
      <c r="A508" s="358"/>
      <c r="B508" s="225">
        <v>44343</v>
      </c>
      <c r="C508" s="252">
        <v>89.13</v>
      </c>
      <c r="D508" s="252">
        <v>90.45</v>
      </c>
      <c r="E508" s="252">
        <v>58.55</v>
      </c>
      <c r="F508" s="252">
        <v>42.01</v>
      </c>
      <c r="G508" s="252">
        <v>73.45</v>
      </c>
      <c r="H508" s="252">
        <v>79.510000000000005</v>
      </c>
      <c r="I508" s="252">
        <v>30.92</v>
      </c>
      <c r="J508" s="252">
        <v>88.12</v>
      </c>
      <c r="K508" s="252">
        <v>65.290000000000006</v>
      </c>
      <c r="L508" s="253">
        <v>63.78</v>
      </c>
      <c r="M508" s="251">
        <v>76.180000000000007</v>
      </c>
    </row>
    <row r="509" spans="1:13" ht="15.75" customHeight="1" x14ac:dyDescent="0.2">
      <c r="A509" s="358"/>
      <c r="B509" s="225">
        <v>44344</v>
      </c>
      <c r="C509" s="252">
        <v>89.13</v>
      </c>
      <c r="D509" s="252">
        <v>90.13</v>
      </c>
      <c r="E509" s="252">
        <v>58.38</v>
      </c>
      <c r="F509" s="252">
        <v>42.1</v>
      </c>
      <c r="G509" s="252">
        <v>73.260000000000005</v>
      </c>
      <c r="H509" s="252">
        <v>79.510000000000005</v>
      </c>
      <c r="I509" s="252">
        <v>30.88</v>
      </c>
      <c r="J509" s="252">
        <v>87.79</v>
      </c>
      <c r="K509" s="252">
        <v>64.62</v>
      </c>
      <c r="L509" s="253">
        <v>62.91</v>
      </c>
      <c r="M509" s="251">
        <v>76.03</v>
      </c>
    </row>
    <row r="510" spans="1:13" ht="15.75" customHeight="1" x14ac:dyDescent="0.2">
      <c r="A510" s="358"/>
      <c r="B510" s="225">
        <v>44345</v>
      </c>
      <c r="C510" s="252">
        <v>89.13</v>
      </c>
      <c r="D510" s="252">
        <v>89.75</v>
      </c>
      <c r="E510" s="252">
        <v>58.2</v>
      </c>
      <c r="F510" s="252">
        <v>41.93</v>
      </c>
      <c r="G510" s="252">
        <v>73.08</v>
      </c>
      <c r="H510" s="252">
        <v>79.510000000000005</v>
      </c>
      <c r="I510" s="252">
        <v>31.03</v>
      </c>
      <c r="J510" s="252">
        <v>87.54</v>
      </c>
      <c r="K510" s="252">
        <v>63.69</v>
      </c>
      <c r="L510" s="253">
        <v>62.24</v>
      </c>
      <c r="M510" s="251">
        <v>75.87</v>
      </c>
    </row>
    <row r="511" spans="1:13" ht="15.75" customHeight="1" x14ac:dyDescent="0.2">
      <c r="A511" s="358"/>
      <c r="B511" s="225">
        <v>44346</v>
      </c>
      <c r="C511" s="252">
        <v>89.22</v>
      </c>
      <c r="D511" s="252">
        <v>89.43</v>
      </c>
      <c r="E511" s="252">
        <v>58.02</v>
      </c>
      <c r="F511" s="252">
        <v>41.93</v>
      </c>
      <c r="G511" s="252">
        <v>72.900000000000006</v>
      </c>
      <c r="H511" s="252">
        <v>79.510000000000005</v>
      </c>
      <c r="I511" s="252">
        <v>30.86</v>
      </c>
      <c r="J511" s="252">
        <v>87.04</v>
      </c>
      <c r="K511" s="252">
        <v>62.87</v>
      </c>
      <c r="L511" s="253">
        <v>61.68</v>
      </c>
      <c r="M511" s="251">
        <v>75.75</v>
      </c>
    </row>
    <row r="512" spans="1:13" ht="15.75" customHeight="1" x14ac:dyDescent="0.2">
      <c r="A512" s="359"/>
      <c r="B512" s="224">
        <v>44347</v>
      </c>
      <c r="C512" s="255">
        <v>89.22</v>
      </c>
      <c r="D512" s="255">
        <v>89.17</v>
      </c>
      <c r="E512" s="255">
        <v>57.76</v>
      </c>
      <c r="F512" s="255">
        <v>41.77</v>
      </c>
      <c r="G512" s="255">
        <v>72.709999999999994</v>
      </c>
      <c r="H512" s="252">
        <v>79.510000000000005</v>
      </c>
      <c r="I512" s="255">
        <v>30.46</v>
      </c>
      <c r="J512" s="255">
        <v>86.62</v>
      </c>
      <c r="K512" s="255">
        <v>61.86</v>
      </c>
      <c r="L512" s="256">
        <v>61.09</v>
      </c>
      <c r="M512" s="257">
        <v>75.59</v>
      </c>
    </row>
    <row r="513" spans="1:13" ht="15.75" customHeight="1" x14ac:dyDescent="0.2">
      <c r="A513" s="357">
        <v>2021</v>
      </c>
      <c r="B513" s="295" t="s">
        <v>71</v>
      </c>
      <c r="C513" s="230">
        <f>AVERAGE(C514:C543)</f>
        <v>92.694666666666691</v>
      </c>
      <c r="D513" s="231">
        <f t="shared" ref="D513:M513" si="19">AVERAGE(D514:D543)</f>
        <v>84.707333333333324</v>
      </c>
      <c r="E513" s="231">
        <f t="shared" si="19"/>
        <v>56.798666666666676</v>
      </c>
      <c r="F513" s="231">
        <f t="shared" si="19"/>
        <v>41.727666666666664</v>
      </c>
      <c r="G513" s="231">
        <f t="shared" si="19"/>
        <v>71.490333333333339</v>
      </c>
      <c r="H513" s="231">
        <f t="shared" si="19"/>
        <v>79.833666666666687</v>
      </c>
      <c r="I513" s="231">
        <f t="shared" si="19"/>
        <v>27.485666666666667</v>
      </c>
      <c r="J513" s="231">
        <f t="shared" si="19"/>
        <v>89.725333333333339</v>
      </c>
      <c r="K513" s="231">
        <f t="shared" si="19"/>
        <v>56.356000000000009</v>
      </c>
      <c r="L513" s="231">
        <f t="shared" si="19"/>
        <v>51.045333333333332</v>
      </c>
      <c r="M513" s="230">
        <f t="shared" si="19"/>
        <v>75.016666666666666</v>
      </c>
    </row>
    <row r="514" spans="1:13" ht="15.75" customHeight="1" x14ac:dyDescent="0.2">
      <c r="A514" s="358"/>
      <c r="B514" s="247">
        <v>44348</v>
      </c>
      <c r="C514" s="250">
        <v>89.81</v>
      </c>
      <c r="D514" s="248">
        <v>88.96</v>
      </c>
      <c r="E514" s="248">
        <v>58.29</v>
      </c>
      <c r="F514" s="248">
        <v>42.1</v>
      </c>
      <c r="G514" s="248">
        <v>73.08</v>
      </c>
      <c r="H514" s="248">
        <v>80.069999999999993</v>
      </c>
      <c r="I514" s="248">
        <v>30.26</v>
      </c>
      <c r="J514" s="248">
        <v>91.21</v>
      </c>
      <c r="K514" s="248">
        <v>61.77</v>
      </c>
      <c r="L514" s="248">
        <v>60.52</v>
      </c>
      <c r="M514" s="250">
        <v>75.959999999999994</v>
      </c>
    </row>
    <row r="515" spans="1:13" ht="15.75" customHeight="1" x14ac:dyDescent="0.2">
      <c r="A515" s="358"/>
      <c r="B515" s="225">
        <v>44349</v>
      </c>
      <c r="C515" s="254">
        <v>90.35</v>
      </c>
      <c r="D515" s="252">
        <v>88.74</v>
      </c>
      <c r="E515" s="252">
        <v>59.17</v>
      </c>
      <c r="F515" s="252">
        <v>42.34</v>
      </c>
      <c r="G515" s="252">
        <v>72.900000000000006</v>
      </c>
      <c r="H515" s="252">
        <v>80.069999999999993</v>
      </c>
      <c r="I515" s="252">
        <v>30.89</v>
      </c>
      <c r="J515" s="252">
        <v>90.88</v>
      </c>
      <c r="K515" s="252">
        <v>62.13</v>
      </c>
      <c r="L515" s="252">
        <v>60.32</v>
      </c>
      <c r="M515" s="254">
        <v>76.099999999999994</v>
      </c>
    </row>
    <row r="516" spans="1:13" ht="15.75" customHeight="1" x14ac:dyDescent="0.2">
      <c r="A516" s="358"/>
      <c r="B516" s="225">
        <v>44350</v>
      </c>
      <c r="C516" s="254">
        <v>90.6</v>
      </c>
      <c r="D516" s="252">
        <v>88.48</v>
      </c>
      <c r="E516" s="252">
        <v>59.71</v>
      </c>
      <c r="F516" s="252">
        <v>42.34</v>
      </c>
      <c r="G516" s="252">
        <v>72.900000000000006</v>
      </c>
      <c r="H516" s="252">
        <v>80.069999999999993</v>
      </c>
      <c r="I516" s="252">
        <v>30.06</v>
      </c>
      <c r="J516" s="252">
        <v>90.54</v>
      </c>
      <c r="K516" s="252">
        <v>61.77</v>
      </c>
      <c r="L516" s="252">
        <v>60.12</v>
      </c>
      <c r="M516" s="254">
        <v>76.12</v>
      </c>
    </row>
    <row r="517" spans="1:13" ht="15.75" customHeight="1" x14ac:dyDescent="0.2">
      <c r="A517" s="358"/>
      <c r="B517" s="225">
        <v>44351</v>
      </c>
      <c r="C517" s="254">
        <v>90.92</v>
      </c>
      <c r="D517" s="252">
        <v>88.16</v>
      </c>
      <c r="E517" s="252">
        <v>59.62</v>
      </c>
      <c r="F517" s="252">
        <v>42.18</v>
      </c>
      <c r="G517" s="252">
        <v>72.709999999999994</v>
      </c>
      <c r="H517" s="252">
        <v>80.25</v>
      </c>
      <c r="I517" s="252">
        <v>29.47</v>
      </c>
      <c r="J517" s="252">
        <v>90.04</v>
      </c>
      <c r="K517" s="252">
        <v>60.92</v>
      </c>
      <c r="L517" s="252">
        <v>59.86</v>
      </c>
      <c r="M517" s="254">
        <v>76.11</v>
      </c>
    </row>
    <row r="518" spans="1:13" ht="15.75" customHeight="1" x14ac:dyDescent="0.2">
      <c r="A518" s="358"/>
      <c r="B518" s="225">
        <v>44352</v>
      </c>
      <c r="C518" s="254">
        <v>91.09</v>
      </c>
      <c r="D518" s="252">
        <v>87.84</v>
      </c>
      <c r="E518" s="252">
        <v>59.44</v>
      </c>
      <c r="F518" s="252">
        <v>42.1</v>
      </c>
      <c r="G518" s="252">
        <v>72.709999999999994</v>
      </c>
      <c r="H518" s="252">
        <v>80.25</v>
      </c>
      <c r="I518" s="252">
        <v>29.13</v>
      </c>
      <c r="J518" s="252">
        <v>90.29</v>
      </c>
      <c r="K518" s="252">
        <v>61.17</v>
      </c>
      <c r="L518" s="252">
        <v>59.08</v>
      </c>
      <c r="M518" s="254">
        <v>76.05</v>
      </c>
    </row>
    <row r="519" spans="1:13" ht="15.75" customHeight="1" x14ac:dyDescent="0.2">
      <c r="A519" s="358"/>
      <c r="B519" s="225">
        <v>44353</v>
      </c>
      <c r="C519" s="254">
        <v>91.17</v>
      </c>
      <c r="D519" s="252">
        <v>87.57</v>
      </c>
      <c r="E519" s="252">
        <v>59.17</v>
      </c>
      <c r="F519" s="252">
        <v>42.18</v>
      </c>
      <c r="G519" s="252">
        <v>72.53</v>
      </c>
      <c r="H519" s="252">
        <v>80.25</v>
      </c>
      <c r="I519" s="252">
        <v>28.46</v>
      </c>
      <c r="J519" s="252">
        <v>89.96</v>
      </c>
      <c r="K519" s="252">
        <v>60.29</v>
      </c>
      <c r="L519" s="252">
        <v>57.9</v>
      </c>
      <c r="M519" s="254">
        <v>75.900000000000006</v>
      </c>
    </row>
    <row r="520" spans="1:13" ht="15.75" customHeight="1" x14ac:dyDescent="0.2">
      <c r="A520" s="358"/>
      <c r="B520" s="225">
        <v>44354</v>
      </c>
      <c r="C520" s="254">
        <v>91.25</v>
      </c>
      <c r="D520" s="252">
        <v>87.25</v>
      </c>
      <c r="E520" s="252">
        <v>58.99</v>
      </c>
      <c r="F520" s="252">
        <v>42.01</v>
      </c>
      <c r="G520" s="252">
        <v>72.53</v>
      </c>
      <c r="H520" s="252">
        <v>80.25</v>
      </c>
      <c r="I520" s="252">
        <v>28.19</v>
      </c>
      <c r="J520" s="252">
        <v>89.79</v>
      </c>
      <c r="K520" s="252">
        <v>59.84</v>
      </c>
      <c r="L520" s="252">
        <v>57.07</v>
      </c>
      <c r="M520" s="254">
        <v>75.790000000000006</v>
      </c>
    </row>
    <row r="521" spans="1:13" ht="15.75" customHeight="1" x14ac:dyDescent="0.2">
      <c r="A521" s="358"/>
      <c r="B521" s="225">
        <v>44355</v>
      </c>
      <c r="C521" s="254">
        <v>91.33</v>
      </c>
      <c r="D521" s="252">
        <v>86.93</v>
      </c>
      <c r="E521" s="252">
        <v>58.73</v>
      </c>
      <c r="F521" s="252">
        <v>41.85</v>
      </c>
      <c r="G521" s="252">
        <v>72.349999999999994</v>
      </c>
      <c r="H521" s="252">
        <v>80.25</v>
      </c>
      <c r="I521" s="252">
        <v>27.33</v>
      </c>
      <c r="J521" s="252">
        <v>88.88</v>
      </c>
      <c r="K521" s="252">
        <v>58.97</v>
      </c>
      <c r="L521" s="252">
        <v>56.3</v>
      </c>
      <c r="M521" s="254">
        <v>75.63</v>
      </c>
    </row>
    <row r="522" spans="1:13" ht="15.75" customHeight="1" x14ac:dyDescent="0.2">
      <c r="A522" s="358"/>
      <c r="B522" s="225">
        <v>44356</v>
      </c>
      <c r="C522" s="254">
        <v>91.33</v>
      </c>
      <c r="D522" s="252">
        <v>86.67</v>
      </c>
      <c r="E522" s="252">
        <v>58.29</v>
      </c>
      <c r="F522" s="252">
        <v>41.85</v>
      </c>
      <c r="G522" s="252">
        <v>72.16</v>
      </c>
      <c r="H522" s="252">
        <v>80.25</v>
      </c>
      <c r="I522" s="252">
        <v>27.01</v>
      </c>
      <c r="J522" s="252">
        <v>88.38</v>
      </c>
      <c r="K522" s="252">
        <v>58.88</v>
      </c>
      <c r="L522" s="252">
        <v>55.61</v>
      </c>
      <c r="M522" s="254">
        <v>75.489999999999995</v>
      </c>
    </row>
    <row r="523" spans="1:13" ht="15.75" customHeight="1" x14ac:dyDescent="0.2">
      <c r="A523" s="358"/>
      <c r="B523" s="225">
        <v>44357</v>
      </c>
      <c r="C523" s="254">
        <v>91.41</v>
      </c>
      <c r="D523" s="252">
        <v>86.35</v>
      </c>
      <c r="E523" s="252">
        <v>58.02</v>
      </c>
      <c r="F523" s="252">
        <v>41.44</v>
      </c>
      <c r="G523" s="252">
        <v>71.98</v>
      </c>
      <c r="H523" s="252">
        <v>80.25</v>
      </c>
      <c r="I523" s="252">
        <v>26.31</v>
      </c>
      <c r="J523" s="252">
        <v>88.12</v>
      </c>
      <c r="K523" s="252">
        <v>58.36</v>
      </c>
      <c r="L523" s="252">
        <v>54.86</v>
      </c>
      <c r="M523" s="254">
        <v>75.319999999999993</v>
      </c>
    </row>
    <row r="524" spans="1:13" ht="15.75" customHeight="1" x14ac:dyDescent="0.2">
      <c r="A524" s="358"/>
      <c r="B524" s="225">
        <v>44358</v>
      </c>
      <c r="C524" s="254">
        <v>91.41</v>
      </c>
      <c r="D524" s="252">
        <v>85.98</v>
      </c>
      <c r="E524" s="252">
        <v>57.67</v>
      </c>
      <c r="F524" s="252">
        <v>41.52</v>
      </c>
      <c r="G524" s="252">
        <v>71.8</v>
      </c>
      <c r="H524" s="252">
        <v>80.25</v>
      </c>
      <c r="I524" s="252">
        <v>26.21</v>
      </c>
      <c r="J524" s="252">
        <v>87.88</v>
      </c>
      <c r="K524" s="252">
        <v>57.25</v>
      </c>
      <c r="L524" s="252">
        <v>53.95</v>
      </c>
      <c r="M524" s="254">
        <v>75.150000000000006</v>
      </c>
    </row>
    <row r="525" spans="1:13" ht="15.75" customHeight="1" x14ac:dyDescent="0.2">
      <c r="A525" s="358"/>
      <c r="B525" s="225">
        <v>44359</v>
      </c>
      <c r="C525" s="254">
        <v>91.5</v>
      </c>
      <c r="D525" s="252">
        <v>85.66</v>
      </c>
      <c r="E525" s="252">
        <v>57.23</v>
      </c>
      <c r="F525" s="252">
        <v>41.37</v>
      </c>
      <c r="G525" s="252">
        <v>71.61</v>
      </c>
      <c r="H525" s="252">
        <v>80.069999999999993</v>
      </c>
      <c r="I525" s="252">
        <v>25.83</v>
      </c>
      <c r="J525" s="252">
        <v>87.46</v>
      </c>
      <c r="K525" s="252">
        <v>57.55</v>
      </c>
      <c r="L525" s="252">
        <v>53.25</v>
      </c>
      <c r="M525" s="254">
        <v>74.989999999999995</v>
      </c>
    </row>
    <row r="526" spans="1:13" ht="15.75" customHeight="1" x14ac:dyDescent="0.2">
      <c r="A526" s="358"/>
      <c r="B526" s="225">
        <v>44360</v>
      </c>
      <c r="C526" s="254">
        <v>91.41</v>
      </c>
      <c r="D526" s="252">
        <v>85.23</v>
      </c>
      <c r="E526" s="252">
        <v>57.06</v>
      </c>
      <c r="F526" s="252">
        <v>41.29</v>
      </c>
      <c r="G526" s="252">
        <v>71.61</v>
      </c>
      <c r="H526" s="252">
        <v>80.069999999999993</v>
      </c>
      <c r="I526" s="252">
        <v>25.31</v>
      </c>
      <c r="J526" s="252">
        <v>86.96</v>
      </c>
      <c r="K526" s="252">
        <v>56.8</v>
      </c>
      <c r="L526" s="252">
        <v>52.61</v>
      </c>
      <c r="M526" s="254">
        <v>74.83</v>
      </c>
    </row>
    <row r="527" spans="1:13" ht="15.75" customHeight="1" x14ac:dyDescent="0.2">
      <c r="A527" s="358"/>
      <c r="B527" s="225">
        <v>44361</v>
      </c>
      <c r="C527" s="254">
        <v>91.41</v>
      </c>
      <c r="D527" s="252">
        <v>84.91</v>
      </c>
      <c r="E527" s="252">
        <v>56.79</v>
      </c>
      <c r="F527" s="252">
        <v>41.14</v>
      </c>
      <c r="G527" s="252">
        <v>71.25</v>
      </c>
      <c r="H527" s="252">
        <v>79.88</v>
      </c>
      <c r="I527" s="252">
        <v>25.6</v>
      </c>
      <c r="J527" s="252">
        <v>87.62</v>
      </c>
      <c r="K527" s="252">
        <v>56.24</v>
      </c>
      <c r="L527" s="252">
        <v>51.96</v>
      </c>
      <c r="M527" s="254">
        <v>74.62</v>
      </c>
    </row>
    <row r="528" spans="1:13" ht="15.75" customHeight="1" x14ac:dyDescent="0.2">
      <c r="A528" s="358"/>
      <c r="B528" s="225">
        <v>44362</v>
      </c>
      <c r="C528" s="254">
        <v>91.41</v>
      </c>
      <c r="D528" s="252">
        <v>84.65</v>
      </c>
      <c r="E528" s="252">
        <v>56.62</v>
      </c>
      <c r="F528" s="252">
        <v>41.14</v>
      </c>
      <c r="G528" s="252">
        <v>71.06</v>
      </c>
      <c r="H528" s="252">
        <v>79.7</v>
      </c>
      <c r="I528" s="252">
        <v>25.95</v>
      </c>
      <c r="J528" s="252">
        <v>87.62</v>
      </c>
      <c r="K528" s="252">
        <v>56.66</v>
      </c>
      <c r="L528" s="252">
        <v>50.9</v>
      </c>
      <c r="M528" s="254">
        <v>74.459999999999994</v>
      </c>
    </row>
    <row r="529" spans="1:13" ht="15.75" customHeight="1" x14ac:dyDescent="0.2">
      <c r="A529" s="358"/>
      <c r="B529" s="225">
        <v>44363</v>
      </c>
      <c r="C529" s="254">
        <v>91.74</v>
      </c>
      <c r="D529" s="252">
        <v>84.33</v>
      </c>
      <c r="E529" s="252">
        <v>56.18</v>
      </c>
      <c r="F529" s="252">
        <v>40.98</v>
      </c>
      <c r="G529" s="252">
        <v>70.88</v>
      </c>
      <c r="H529" s="252">
        <v>79.7</v>
      </c>
      <c r="I529" s="252">
        <v>27.35</v>
      </c>
      <c r="J529" s="252">
        <v>87.46</v>
      </c>
      <c r="K529" s="252">
        <v>55.66</v>
      </c>
      <c r="L529" s="252">
        <v>50.08</v>
      </c>
      <c r="M529" s="254">
        <v>74.38</v>
      </c>
    </row>
    <row r="530" spans="1:13" ht="15.75" customHeight="1" x14ac:dyDescent="0.2">
      <c r="A530" s="358"/>
      <c r="B530" s="225">
        <v>44364</v>
      </c>
      <c r="C530" s="254">
        <v>92.64</v>
      </c>
      <c r="D530" s="252">
        <v>84.17</v>
      </c>
      <c r="E530" s="252">
        <v>56.18</v>
      </c>
      <c r="F530" s="252">
        <v>41.14</v>
      </c>
      <c r="G530" s="252">
        <v>70.88</v>
      </c>
      <c r="H530" s="252">
        <v>79.7</v>
      </c>
      <c r="I530" s="252">
        <v>28.6</v>
      </c>
      <c r="J530" s="252">
        <v>89.54</v>
      </c>
      <c r="K530" s="252">
        <v>55.23</v>
      </c>
      <c r="L530" s="252">
        <v>49.9</v>
      </c>
      <c r="M530" s="254">
        <v>74.63</v>
      </c>
    </row>
    <row r="531" spans="1:13" ht="15.75" customHeight="1" x14ac:dyDescent="0.2">
      <c r="A531" s="358"/>
      <c r="B531" s="225">
        <v>44365</v>
      </c>
      <c r="C531" s="254">
        <v>93.22</v>
      </c>
      <c r="D531" s="252">
        <v>84.06</v>
      </c>
      <c r="E531" s="252">
        <v>55.75</v>
      </c>
      <c r="F531" s="252">
        <v>40.98</v>
      </c>
      <c r="G531" s="252">
        <v>70.88</v>
      </c>
      <c r="H531" s="252">
        <v>79.510000000000005</v>
      </c>
      <c r="I531" s="252">
        <v>29.1</v>
      </c>
      <c r="J531" s="252">
        <v>89.38</v>
      </c>
      <c r="K531" s="252">
        <v>54.8</v>
      </c>
      <c r="L531" s="252">
        <v>49.17</v>
      </c>
      <c r="M531" s="254">
        <v>74.650000000000006</v>
      </c>
    </row>
    <row r="532" spans="1:13" ht="15.75" customHeight="1" x14ac:dyDescent="0.2">
      <c r="A532" s="358"/>
      <c r="B532" s="225">
        <v>44366</v>
      </c>
      <c r="C532" s="254">
        <v>93.47</v>
      </c>
      <c r="D532" s="252">
        <v>83.85</v>
      </c>
      <c r="E532" s="252">
        <v>56.18</v>
      </c>
      <c r="F532" s="252">
        <v>41.52</v>
      </c>
      <c r="G532" s="252">
        <v>71.06</v>
      </c>
      <c r="H532" s="252">
        <v>79.7</v>
      </c>
      <c r="I532" s="252">
        <v>31.62</v>
      </c>
      <c r="J532" s="252">
        <v>90.12</v>
      </c>
      <c r="K532" s="252">
        <v>54.88</v>
      </c>
      <c r="L532" s="252">
        <v>48.54</v>
      </c>
      <c r="M532" s="254">
        <v>74.81</v>
      </c>
    </row>
    <row r="533" spans="1:13" ht="15.75" customHeight="1" x14ac:dyDescent="0.2">
      <c r="A533" s="358"/>
      <c r="B533" s="225">
        <v>44367</v>
      </c>
      <c r="C533" s="254">
        <v>93.96</v>
      </c>
      <c r="D533" s="252">
        <v>83.58</v>
      </c>
      <c r="E533" s="252">
        <v>56.71</v>
      </c>
      <c r="F533" s="252">
        <v>41.85</v>
      </c>
      <c r="G533" s="252">
        <v>71.06</v>
      </c>
      <c r="H533" s="252">
        <v>79.88</v>
      </c>
      <c r="I533" s="252">
        <v>32</v>
      </c>
      <c r="J533" s="252">
        <v>92.38</v>
      </c>
      <c r="K533" s="252">
        <v>54.38</v>
      </c>
      <c r="L533" s="252">
        <v>47.78</v>
      </c>
      <c r="M533" s="254">
        <v>74.97</v>
      </c>
    </row>
    <row r="534" spans="1:13" ht="15.75" customHeight="1" x14ac:dyDescent="0.2">
      <c r="A534" s="358"/>
      <c r="B534" s="225">
        <v>44368</v>
      </c>
      <c r="C534" s="254">
        <v>94.29</v>
      </c>
      <c r="D534" s="252">
        <v>83.32</v>
      </c>
      <c r="E534" s="252">
        <v>56.45</v>
      </c>
      <c r="F534" s="252">
        <v>42.01</v>
      </c>
      <c r="G534" s="252">
        <v>71.06</v>
      </c>
      <c r="H534" s="252">
        <v>79.88</v>
      </c>
      <c r="I534" s="252">
        <v>31.27</v>
      </c>
      <c r="J534" s="252">
        <v>92.12</v>
      </c>
      <c r="K534" s="252">
        <v>54.14</v>
      </c>
      <c r="L534" s="252">
        <v>47.15</v>
      </c>
      <c r="M534" s="254">
        <v>74.98</v>
      </c>
    </row>
    <row r="535" spans="1:13" ht="15.75" customHeight="1" x14ac:dyDescent="0.2">
      <c r="A535" s="358"/>
      <c r="B535" s="225">
        <v>44369</v>
      </c>
      <c r="C535" s="254">
        <v>94.46</v>
      </c>
      <c r="D535" s="252">
        <v>82.94</v>
      </c>
      <c r="E535" s="252">
        <v>56.27</v>
      </c>
      <c r="F535" s="252">
        <v>42.1</v>
      </c>
      <c r="G535" s="252">
        <v>71.06</v>
      </c>
      <c r="H535" s="252">
        <v>79.88</v>
      </c>
      <c r="I535" s="252">
        <v>30.52</v>
      </c>
      <c r="J535" s="252">
        <v>91.88</v>
      </c>
      <c r="K535" s="252">
        <v>53.66</v>
      </c>
      <c r="L535" s="252">
        <v>46.51</v>
      </c>
      <c r="M535" s="254">
        <v>74.92</v>
      </c>
    </row>
    <row r="536" spans="1:13" ht="15.75" customHeight="1" x14ac:dyDescent="0.2">
      <c r="A536" s="358"/>
      <c r="B536" s="225">
        <v>44370</v>
      </c>
      <c r="C536" s="254">
        <v>94.54</v>
      </c>
      <c r="D536" s="252">
        <v>82.62</v>
      </c>
      <c r="E536" s="252">
        <v>55.92</v>
      </c>
      <c r="F536" s="252">
        <v>42.1</v>
      </c>
      <c r="G536" s="252">
        <v>70.88</v>
      </c>
      <c r="H536" s="252">
        <v>79.88</v>
      </c>
      <c r="I536" s="252">
        <v>29.38</v>
      </c>
      <c r="J536" s="252">
        <v>91.54</v>
      </c>
      <c r="K536" s="252">
        <v>53.44</v>
      </c>
      <c r="L536" s="252">
        <v>45.98</v>
      </c>
      <c r="M536" s="254">
        <v>74.8</v>
      </c>
    </row>
    <row r="537" spans="1:13" ht="15.75" customHeight="1" x14ac:dyDescent="0.2">
      <c r="A537" s="358"/>
      <c r="B537" s="225">
        <v>44371</v>
      </c>
      <c r="C537" s="254">
        <v>94.71</v>
      </c>
      <c r="D537" s="252">
        <v>82.36</v>
      </c>
      <c r="E537" s="252">
        <v>55.84</v>
      </c>
      <c r="F537" s="252">
        <v>42.18</v>
      </c>
      <c r="G537" s="252">
        <v>71.06</v>
      </c>
      <c r="H537" s="252">
        <v>79.7</v>
      </c>
      <c r="I537" s="252">
        <v>28.2</v>
      </c>
      <c r="J537" s="252">
        <v>91.38</v>
      </c>
      <c r="K537" s="252">
        <v>53.14</v>
      </c>
      <c r="L537" s="252">
        <v>45.34</v>
      </c>
      <c r="M537" s="254">
        <v>74.760000000000005</v>
      </c>
    </row>
    <row r="538" spans="1:13" ht="15.75" customHeight="1" x14ac:dyDescent="0.2">
      <c r="A538" s="358"/>
      <c r="B538" s="225">
        <v>44372</v>
      </c>
      <c r="C538" s="254">
        <v>95.04</v>
      </c>
      <c r="D538" s="252">
        <v>81.99</v>
      </c>
      <c r="E538" s="252">
        <v>55.49</v>
      </c>
      <c r="F538" s="252">
        <v>42.01</v>
      </c>
      <c r="G538" s="252">
        <v>70.88</v>
      </c>
      <c r="H538" s="252">
        <v>79.510000000000005</v>
      </c>
      <c r="I538" s="252">
        <v>27.01</v>
      </c>
      <c r="J538" s="252">
        <v>90.88</v>
      </c>
      <c r="K538" s="252">
        <v>53.06</v>
      </c>
      <c r="L538" s="252">
        <v>44.42</v>
      </c>
      <c r="M538" s="254">
        <v>74.63</v>
      </c>
    </row>
    <row r="539" spans="1:13" ht="15.75" customHeight="1" x14ac:dyDescent="0.2">
      <c r="A539" s="358"/>
      <c r="B539" s="225">
        <v>44373</v>
      </c>
      <c r="C539" s="254">
        <v>95.21</v>
      </c>
      <c r="D539" s="252">
        <v>81.67</v>
      </c>
      <c r="E539" s="252">
        <v>54.89</v>
      </c>
      <c r="F539" s="252">
        <v>41.85</v>
      </c>
      <c r="G539" s="252">
        <v>70.7</v>
      </c>
      <c r="H539" s="252">
        <v>79.510000000000005</v>
      </c>
      <c r="I539" s="252">
        <v>25.58</v>
      </c>
      <c r="J539" s="252">
        <v>90.46</v>
      </c>
      <c r="K539" s="252">
        <v>52.5</v>
      </c>
      <c r="L539" s="252">
        <v>43.71</v>
      </c>
      <c r="M539" s="254">
        <v>74.489999999999995</v>
      </c>
    </row>
    <row r="540" spans="1:13" ht="15.75" customHeight="1" x14ac:dyDescent="0.2">
      <c r="A540" s="358"/>
      <c r="B540" s="225">
        <v>44374</v>
      </c>
      <c r="C540" s="254">
        <v>95.21</v>
      </c>
      <c r="D540" s="252">
        <v>81.349999999999994</v>
      </c>
      <c r="E540" s="252">
        <v>54.2</v>
      </c>
      <c r="F540" s="252">
        <v>41.77</v>
      </c>
      <c r="G540" s="252">
        <v>70.510000000000005</v>
      </c>
      <c r="H540" s="252">
        <v>79.33</v>
      </c>
      <c r="I540" s="252">
        <v>24.07</v>
      </c>
      <c r="J540" s="252">
        <v>90.12</v>
      </c>
      <c r="K540" s="252">
        <v>52.17</v>
      </c>
      <c r="L540" s="252">
        <v>43.12</v>
      </c>
      <c r="M540" s="254">
        <v>74.28</v>
      </c>
    </row>
    <row r="541" spans="1:13" ht="15.75" customHeight="1" x14ac:dyDescent="0.2">
      <c r="A541" s="358"/>
      <c r="B541" s="225">
        <v>44375</v>
      </c>
      <c r="C541" s="254">
        <v>95.37</v>
      </c>
      <c r="D541" s="252">
        <v>80.87</v>
      </c>
      <c r="E541" s="252">
        <v>53.69</v>
      </c>
      <c r="F541" s="252">
        <v>41.6</v>
      </c>
      <c r="G541" s="252">
        <v>70.33</v>
      </c>
      <c r="H541" s="252">
        <v>79.150000000000006</v>
      </c>
      <c r="I541" s="252">
        <v>22.41</v>
      </c>
      <c r="J541" s="252">
        <v>89.79</v>
      </c>
      <c r="K541" s="252">
        <v>52.11</v>
      </c>
      <c r="L541" s="252">
        <v>42.56</v>
      </c>
      <c r="M541" s="254">
        <v>74.11</v>
      </c>
    </row>
    <row r="542" spans="1:13" ht="15.75" customHeight="1" x14ac:dyDescent="0.2">
      <c r="A542" s="358"/>
      <c r="B542" s="225">
        <v>44376</v>
      </c>
      <c r="C542" s="254">
        <v>95.21</v>
      </c>
      <c r="D542" s="252">
        <v>80.55</v>
      </c>
      <c r="E542" s="252">
        <v>53</v>
      </c>
      <c r="F542" s="252">
        <v>41.68</v>
      </c>
      <c r="G542" s="252">
        <v>70.33</v>
      </c>
      <c r="H542" s="252">
        <v>78.97</v>
      </c>
      <c r="I542" s="252">
        <v>21.3</v>
      </c>
      <c r="J542" s="252">
        <v>89.79</v>
      </c>
      <c r="K542" s="252">
        <v>51.79</v>
      </c>
      <c r="L542" s="252">
        <v>41.76</v>
      </c>
      <c r="M542" s="254">
        <v>73.91</v>
      </c>
    </row>
    <row r="543" spans="1:13" ht="15.75" customHeight="1" x14ac:dyDescent="0.2">
      <c r="A543" s="359"/>
      <c r="B543" s="224">
        <v>44377</v>
      </c>
      <c r="C543" s="257">
        <v>95.37</v>
      </c>
      <c r="D543" s="255">
        <v>80.180000000000007</v>
      </c>
      <c r="E543" s="255">
        <v>52.41</v>
      </c>
      <c r="F543" s="255">
        <v>41.21</v>
      </c>
      <c r="G543" s="255">
        <v>69.959999999999994</v>
      </c>
      <c r="H543" s="255">
        <v>78.78</v>
      </c>
      <c r="I543" s="255">
        <v>20.149999999999999</v>
      </c>
      <c r="J543" s="255">
        <v>89.29</v>
      </c>
      <c r="K543" s="255">
        <v>51.12</v>
      </c>
      <c r="L543" s="255">
        <v>41.03</v>
      </c>
      <c r="M543" s="257">
        <v>73.66</v>
      </c>
    </row>
    <row r="544" spans="1:13" ht="15.75" customHeight="1" x14ac:dyDescent="0.2">
      <c r="A544" s="357">
        <v>2021</v>
      </c>
      <c r="B544" s="295" t="s">
        <v>72</v>
      </c>
      <c r="C544" s="230">
        <f>AVERAGE(C545:C575)</f>
        <v>95.907741935483855</v>
      </c>
      <c r="D544" s="231">
        <f t="shared" ref="D544:M544" si="20">AVERAGE(D545:D575)</f>
        <v>96.989354838709673</v>
      </c>
      <c r="E544" s="231">
        <f t="shared" si="20"/>
        <v>45.250967741935483</v>
      </c>
      <c r="F544" s="231">
        <f t="shared" si="20"/>
        <v>39.010645161290327</v>
      </c>
      <c r="G544" s="231">
        <f t="shared" si="20"/>
        <v>66.155806451612918</v>
      </c>
      <c r="H544" s="231">
        <f t="shared" si="20"/>
        <v>76.104838709677423</v>
      </c>
      <c r="I544" s="231">
        <f t="shared" si="20"/>
        <v>27.052258064516128</v>
      </c>
      <c r="J544" s="231">
        <f t="shared" si="20"/>
        <v>87.23516129032258</v>
      </c>
      <c r="K544" s="231">
        <f t="shared" si="20"/>
        <v>42.680322580645161</v>
      </c>
      <c r="L544" s="231">
        <f t="shared" si="20"/>
        <v>29.98096774193548</v>
      </c>
      <c r="M544" s="230">
        <f t="shared" si="20"/>
        <v>70.686451612903213</v>
      </c>
    </row>
    <row r="545" spans="1:13" ht="15.75" customHeight="1" x14ac:dyDescent="0.2">
      <c r="A545" s="358"/>
      <c r="B545" s="247">
        <v>44378</v>
      </c>
      <c r="C545" s="252">
        <v>95.54</v>
      </c>
      <c r="D545" s="252">
        <v>79.8</v>
      </c>
      <c r="E545" s="252">
        <v>51.99</v>
      </c>
      <c r="F545" s="252">
        <v>41.06</v>
      </c>
      <c r="G545" s="252">
        <v>69.78</v>
      </c>
      <c r="H545" s="252">
        <v>78.599999999999994</v>
      </c>
      <c r="I545" s="252">
        <v>19.760000000000002</v>
      </c>
      <c r="J545" s="252">
        <v>89.04</v>
      </c>
      <c r="K545" s="252">
        <v>50.26</v>
      </c>
      <c r="L545" s="252">
        <v>40.06</v>
      </c>
      <c r="M545" s="250">
        <v>73.47</v>
      </c>
    </row>
    <row r="546" spans="1:13" ht="15.75" customHeight="1" x14ac:dyDescent="0.2">
      <c r="A546" s="358"/>
      <c r="B546" s="225">
        <v>44379</v>
      </c>
      <c r="C546" s="252">
        <v>95.37</v>
      </c>
      <c r="D546" s="252">
        <v>79.430000000000007</v>
      </c>
      <c r="E546" s="252">
        <v>51.31</v>
      </c>
      <c r="F546" s="252">
        <v>40.75</v>
      </c>
      <c r="G546" s="252">
        <v>69.59</v>
      </c>
      <c r="H546" s="252">
        <v>78.42</v>
      </c>
      <c r="I546" s="252">
        <v>20.61</v>
      </c>
      <c r="J546" s="252">
        <v>88.54</v>
      </c>
      <c r="K546" s="252">
        <v>49.37</v>
      </c>
      <c r="L546" s="252">
        <v>38.979999999999997</v>
      </c>
      <c r="M546" s="254">
        <v>73.17</v>
      </c>
    </row>
    <row r="547" spans="1:13" ht="15.75" customHeight="1" x14ac:dyDescent="0.2">
      <c r="A547" s="358"/>
      <c r="B547" s="225">
        <v>44380</v>
      </c>
      <c r="C547" s="252">
        <v>95.29</v>
      </c>
      <c r="D547" s="252">
        <v>79.06</v>
      </c>
      <c r="E547" s="252">
        <v>50.81</v>
      </c>
      <c r="F547" s="252">
        <v>40.75</v>
      </c>
      <c r="G547" s="252">
        <v>69.040000000000006</v>
      </c>
      <c r="H547" s="252">
        <v>78.05</v>
      </c>
      <c r="I547" s="252">
        <v>21.45</v>
      </c>
      <c r="J547" s="252">
        <v>88.38</v>
      </c>
      <c r="K547" s="252">
        <v>49.22</v>
      </c>
      <c r="L547" s="252">
        <v>38.200000000000003</v>
      </c>
      <c r="M547" s="254">
        <v>72.87</v>
      </c>
    </row>
    <row r="548" spans="1:13" ht="15.75" customHeight="1" x14ac:dyDescent="0.2">
      <c r="A548" s="358"/>
      <c r="B548" s="225">
        <v>44381</v>
      </c>
      <c r="C548" s="252">
        <v>95.79</v>
      </c>
      <c r="D548" s="252">
        <v>79.33</v>
      </c>
      <c r="E548" s="252">
        <v>50.56</v>
      </c>
      <c r="F548" s="252">
        <v>40.68</v>
      </c>
      <c r="G548" s="252">
        <v>69.040000000000006</v>
      </c>
      <c r="H548" s="252">
        <v>77.87</v>
      </c>
      <c r="I548" s="252">
        <v>22.07</v>
      </c>
      <c r="J548" s="252">
        <v>88.12</v>
      </c>
      <c r="K548" s="252">
        <v>48.71</v>
      </c>
      <c r="L548" s="252">
        <v>37.64</v>
      </c>
      <c r="M548" s="254">
        <v>72.94</v>
      </c>
    </row>
    <row r="549" spans="1:13" ht="15.75" customHeight="1" x14ac:dyDescent="0.2">
      <c r="A549" s="358"/>
      <c r="B549" s="225">
        <v>44382</v>
      </c>
      <c r="C549" s="252">
        <v>95.7</v>
      </c>
      <c r="D549" s="252">
        <v>79.11</v>
      </c>
      <c r="E549" s="252">
        <v>50.14</v>
      </c>
      <c r="F549" s="252">
        <v>40.68</v>
      </c>
      <c r="G549" s="252">
        <v>68.680000000000007</v>
      </c>
      <c r="H549" s="252">
        <v>77.69</v>
      </c>
      <c r="I549" s="252">
        <v>22.85</v>
      </c>
      <c r="J549" s="252">
        <v>88.04</v>
      </c>
      <c r="K549" s="252">
        <v>48.15</v>
      </c>
      <c r="L549" s="252">
        <v>36.82</v>
      </c>
      <c r="M549" s="254">
        <v>72.709999999999994</v>
      </c>
    </row>
    <row r="550" spans="1:13" ht="15.75" customHeight="1" x14ac:dyDescent="0.2">
      <c r="A550" s="358"/>
      <c r="B550" s="225">
        <v>44383</v>
      </c>
      <c r="C550" s="252">
        <v>95.62</v>
      </c>
      <c r="D550" s="252">
        <v>78.790000000000006</v>
      </c>
      <c r="E550" s="252">
        <v>49.64</v>
      </c>
      <c r="F550" s="252">
        <v>40.54</v>
      </c>
      <c r="G550" s="252">
        <v>68.489999999999995</v>
      </c>
      <c r="H550" s="252">
        <v>77.69</v>
      </c>
      <c r="I550" s="252">
        <v>23.97</v>
      </c>
      <c r="J550" s="252">
        <v>87.21</v>
      </c>
      <c r="K550" s="252">
        <v>47.58</v>
      </c>
      <c r="L550" s="252">
        <v>36.14</v>
      </c>
      <c r="M550" s="254">
        <v>72.53</v>
      </c>
    </row>
    <row r="551" spans="1:13" ht="15.75" customHeight="1" x14ac:dyDescent="0.2">
      <c r="A551" s="358"/>
      <c r="B551" s="225">
        <v>44384</v>
      </c>
      <c r="C551" s="252">
        <v>96.29</v>
      </c>
      <c r="D551" s="252">
        <v>78.790000000000006</v>
      </c>
      <c r="E551" s="252">
        <v>49.23</v>
      </c>
      <c r="F551" s="252">
        <v>40.25</v>
      </c>
      <c r="G551" s="252">
        <v>68.489999999999995</v>
      </c>
      <c r="H551" s="252">
        <v>77.510000000000005</v>
      </c>
      <c r="I551" s="252">
        <v>24.69</v>
      </c>
      <c r="J551" s="252">
        <v>90.38</v>
      </c>
      <c r="K551" s="252">
        <v>47.5</v>
      </c>
      <c r="L551" s="252">
        <v>35.71</v>
      </c>
      <c r="M551" s="254">
        <v>72.64</v>
      </c>
    </row>
    <row r="552" spans="1:13" ht="15.75" customHeight="1" x14ac:dyDescent="0.2">
      <c r="A552" s="358"/>
      <c r="B552" s="225">
        <v>44385</v>
      </c>
      <c r="C552" s="252">
        <v>96.54</v>
      </c>
      <c r="D552" s="252">
        <v>78.58</v>
      </c>
      <c r="E552" s="252">
        <v>48.57</v>
      </c>
      <c r="F552" s="252">
        <v>39.97</v>
      </c>
      <c r="G552" s="252">
        <v>68.31</v>
      </c>
      <c r="H552" s="252">
        <v>77.510000000000005</v>
      </c>
      <c r="I552" s="252">
        <v>25.33</v>
      </c>
      <c r="J552" s="252">
        <v>90.12</v>
      </c>
      <c r="K552" s="252">
        <v>47.24</v>
      </c>
      <c r="L552" s="252">
        <v>35.35</v>
      </c>
      <c r="M552" s="254">
        <v>72.569999999999993</v>
      </c>
    </row>
    <row r="553" spans="1:13" ht="15.75" customHeight="1" x14ac:dyDescent="0.2">
      <c r="A553" s="358"/>
      <c r="B553" s="225">
        <v>44386</v>
      </c>
      <c r="C553" s="252">
        <v>96.37</v>
      </c>
      <c r="D553" s="252">
        <v>78.31</v>
      </c>
      <c r="E553" s="252">
        <v>48.16</v>
      </c>
      <c r="F553" s="252">
        <v>39.97</v>
      </c>
      <c r="G553" s="252">
        <v>67.94</v>
      </c>
      <c r="H553" s="252">
        <v>77.319999999999993</v>
      </c>
      <c r="I553" s="252">
        <v>25.87</v>
      </c>
      <c r="J553" s="252">
        <v>90.04</v>
      </c>
      <c r="K553" s="252">
        <v>46.57</v>
      </c>
      <c r="L553" s="252">
        <v>34.770000000000003</v>
      </c>
      <c r="M553" s="254">
        <v>72.33</v>
      </c>
    </row>
    <row r="554" spans="1:13" ht="15.75" customHeight="1" x14ac:dyDescent="0.2">
      <c r="A554" s="358"/>
      <c r="B554" s="225">
        <v>44387</v>
      </c>
      <c r="C554" s="252">
        <v>96.29</v>
      </c>
      <c r="D554" s="252">
        <v>77.989999999999995</v>
      </c>
      <c r="E554" s="252">
        <v>47.67</v>
      </c>
      <c r="F554" s="252">
        <v>39.71</v>
      </c>
      <c r="G554" s="252">
        <v>67.39</v>
      </c>
      <c r="H554" s="252">
        <v>77.14</v>
      </c>
      <c r="I554" s="252">
        <v>26.3</v>
      </c>
      <c r="J554" s="252">
        <v>89.79</v>
      </c>
      <c r="K554" s="252">
        <v>46.49</v>
      </c>
      <c r="L554" s="252">
        <v>34.020000000000003</v>
      </c>
      <c r="M554" s="254">
        <v>72.040000000000006</v>
      </c>
    </row>
    <row r="555" spans="1:13" ht="15.75" customHeight="1" x14ac:dyDescent="0.2">
      <c r="A555" s="358"/>
      <c r="B555" s="225">
        <v>44388</v>
      </c>
      <c r="C555" s="252">
        <v>96.46</v>
      </c>
      <c r="D555" s="252">
        <v>77.680000000000007</v>
      </c>
      <c r="E555" s="252">
        <v>47.18</v>
      </c>
      <c r="F555" s="252">
        <v>39.64</v>
      </c>
      <c r="G555" s="252">
        <v>67.39</v>
      </c>
      <c r="H555" s="252">
        <v>77.14</v>
      </c>
      <c r="I555" s="252">
        <v>26.84</v>
      </c>
      <c r="J555" s="252">
        <v>89.62</v>
      </c>
      <c r="K555" s="252">
        <v>45.49</v>
      </c>
      <c r="L555" s="252">
        <v>33.17</v>
      </c>
      <c r="M555" s="254">
        <v>71.94</v>
      </c>
    </row>
    <row r="556" spans="1:13" ht="15.75" customHeight="1" x14ac:dyDescent="0.2">
      <c r="A556" s="358"/>
      <c r="B556" s="225">
        <v>44389</v>
      </c>
      <c r="C556" s="252">
        <v>96.54</v>
      </c>
      <c r="D556" s="252">
        <v>77.3</v>
      </c>
      <c r="E556" s="252">
        <v>46.78</v>
      </c>
      <c r="F556" s="252">
        <v>39.57</v>
      </c>
      <c r="G556" s="252">
        <v>67.209999999999994</v>
      </c>
      <c r="H556" s="252">
        <v>76.959999999999994</v>
      </c>
      <c r="I556" s="252">
        <v>26.85</v>
      </c>
      <c r="J556" s="252">
        <v>89.29</v>
      </c>
      <c r="K556" s="252">
        <v>44.71</v>
      </c>
      <c r="L556" s="252">
        <v>32.6</v>
      </c>
      <c r="M556" s="254">
        <v>71.77</v>
      </c>
    </row>
    <row r="557" spans="1:13" ht="15.75" customHeight="1" x14ac:dyDescent="0.2">
      <c r="A557" s="358"/>
      <c r="B557" s="225">
        <v>44390</v>
      </c>
      <c r="C557" s="252">
        <v>96.46</v>
      </c>
      <c r="D557" s="252">
        <v>77.040000000000006</v>
      </c>
      <c r="E557" s="252">
        <v>46.29</v>
      </c>
      <c r="F557" s="252">
        <v>39.57</v>
      </c>
      <c r="G557" s="252">
        <v>67.03</v>
      </c>
      <c r="H557" s="252">
        <v>76.599999999999994</v>
      </c>
      <c r="I557" s="252">
        <v>27.09</v>
      </c>
      <c r="J557" s="252">
        <v>88.88</v>
      </c>
      <c r="K557" s="252">
        <v>43.43</v>
      </c>
      <c r="L557" s="252">
        <v>31.96</v>
      </c>
      <c r="M557" s="254">
        <v>71.53</v>
      </c>
    </row>
    <row r="558" spans="1:13" ht="15.75" customHeight="1" x14ac:dyDescent="0.2">
      <c r="A558" s="358"/>
      <c r="B558" s="225">
        <v>44391</v>
      </c>
      <c r="C558" s="252">
        <v>96.29</v>
      </c>
      <c r="D558" s="252">
        <v>76.61</v>
      </c>
      <c r="E558" s="252">
        <v>45.89</v>
      </c>
      <c r="F558" s="252">
        <v>39.51</v>
      </c>
      <c r="G558" s="252">
        <v>66.66</v>
      </c>
      <c r="H558" s="252">
        <v>76.599999999999994</v>
      </c>
      <c r="I558" s="252">
        <v>27.5</v>
      </c>
      <c r="J558" s="252">
        <v>88.62</v>
      </c>
      <c r="K558" s="252">
        <v>44.14</v>
      </c>
      <c r="L558" s="252">
        <v>31.33</v>
      </c>
      <c r="M558" s="254">
        <v>71.319999999999993</v>
      </c>
    </row>
    <row r="559" spans="1:13" ht="15.75" customHeight="1" x14ac:dyDescent="0.2">
      <c r="A559" s="358"/>
      <c r="B559" s="225">
        <v>44392</v>
      </c>
      <c r="C559" s="252">
        <v>96.21</v>
      </c>
      <c r="D559" s="252">
        <v>76.290000000000006</v>
      </c>
      <c r="E559" s="252">
        <v>45.57</v>
      </c>
      <c r="F559" s="252">
        <v>39.26</v>
      </c>
      <c r="G559" s="252">
        <v>66.48</v>
      </c>
      <c r="H559" s="252">
        <v>76.239999999999995</v>
      </c>
      <c r="I559" s="252">
        <v>27.71</v>
      </c>
      <c r="J559" s="252">
        <v>88.38</v>
      </c>
      <c r="K559" s="252">
        <v>43.76</v>
      </c>
      <c r="L559" s="252">
        <v>30.65</v>
      </c>
      <c r="M559" s="254">
        <v>71.06</v>
      </c>
    </row>
    <row r="560" spans="1:13" ht="15.75" customHeight="1" x14ac:dyDescent="0.2">
      <c r="A560" s="358"/>
      <c r="B560" s="225">
        <v>44393</v>
      </c>
      <c r="C560" s="252">
        <v>96.21</v>
      </c>
      <c r="D560" s="252">
        <v>75.92</v>
      </c>
      <c r="E560" s="252">
        <v>45.01</v>
      </c>
      <c r="F560" s="252">
        <v>39.07</v>
      </c>
      <c r="G560" s="252">
        <v>66.290000000000006</v>
      </c>
      <c r="H560" s="252">
        <v>76.239999999999995</v>
      </c>
      <c r="I560" s="252">
        <v>28.27</v>
      </c>
      <c r="J560" s="252">
        <v>87.96</v>
      </c>
      <c r="K560" s="252">
        <v>42.57</v>
      </c>
      <c r="L560" s="252">
        <v>29.95</v>
      </c>
      <c r="M560" s="254">
        <v>70.87</v>
      </c>
    </row>
    <row r="561" spans="1:13" ht="15.75" customHeight="1" x14ac:dyDescent="0.2">
      <c r="A561" s="358"/>
      <c r="B561" s="225">
        <v>44394</v>
      </c>
      <c r="C561" s="252">
        <v>96.12</v>
      </c>
      <c r="D561" s="252">
        <v>75.489999999999995</v>
      </c>
      <c r="E561" s="252">
        <v>44.61</v>
      </c>
      <c r="F561" s="252">
        <v>38.89</v>
      </c>
      <c r="G561" s="252">
        <v>65.930000000000007</v>
      </c>
      <c r="H561" s="252">
        <v>76.05</v>
      </c>
      <c r="I561" s="252">
        <v>28.75</v>
      </c>
      <c r="J561" s="252">
        <v>87.54</v>
      </c>
      <c r="K561" s="252">
        <v>41.43</v>
      </c>
      <c r="L561" s="252">
        <v>29.05</v>
      </c>
      <c r="M561" s="254">
        <v>70.58</v>
      </c>
    </row>
    <row r="562" spans="1:13" ht="15.75" customHeight="1" x14ac:dyDescent="0.2">
      <c r="A562" s="358"/>
      <c r="B562" s="225">
        <v>44395</v>
      </c>
      <c r="C562" s="252">
        <v>96.04</v>
      </c>
      <c r="D562" s="252">
        <v>75.069999999999993</v>
      </c>
      <c r="E562" s="252">
        <v>44.13</v>
      </c>
      <c r="F562" s="252">
        <v>38.69</v>
      </c>
      <c r="G562" s="252">
        <v>65.739999999999995</v>
      </c>
      <c r="H562" s="252">
        <v>75.87</v>
      </c>
      <c r="I562" s="252">
        <v>29.3</v>
      </c>
      <c r="J562" s="252">
        <v>87.29</v>
      </c>
      <c r="K562" s="252">
        <v>41.1</v>
      </c>
      <c r="L562" s="252">
        <v>28.39</v>
      </c>
      <c r="M562" s="254">
        <v>70.349999999999994</v>
      </c>
    </row>
    <row r="563" spans="1:13" ht="15.75" customHeight="1" x14ac:dyDescent="0.2">
      <c r="A563" s="358"/>
      <c r="B563" s="225">
        <v>44396</v>
      </c>
      <c r="C563" s="252">
        <v>96.12</v>
      </c>
      <c r="D563" s="252">
        <v>74.75</v>
      </c>
      <c r="E563" s="252">
        <v>43.81</v>
      </c>
      <c r="F563" s="252">
        <v>38.46</v>
      </c>
      <c r="G563" s="252">
        <v>65.56</v>
      </c>
      <c r="H563" s="252">
        <v>75.69</v>
      </c>
      <c r="I563" s="252">
        <v>29.53</v>
      </c>
      <c r="J563" s="252">
        <v>87.04</v>
      </c>
      <c r="K563" s="252">
        <v>40.85</v>
      </c>
      <c r="L563" s="252">
        <v>27.84</v>
      </c>
      <c r="M563" s="254">
        <v>70.19</v>
      </c>
    </row>
    <row r="564" spans="1:13" ht="15.75" customHeight="1" x14ac:dyDescent="0.2">
      <c r="A564" s="358"/>
      <c r="B564" s="225">
        <v>44397</v>
      </c>
      <c r="C564" s="252">
        <v>96.12</v>
      </c>
      <c r="D564" s="252">
        <v>74.319999999999993</v>
      </c>
      <c r="E564" s="252">
        <v>43.34</v>
      </c>
      <c r="F564" s="252">
        <v>38.380000000000003</v>
      </c>
      <c r="G564" s="252">
        <v>65.38</v>
      </c>
      <c r="H564" s="252">
        <v>75.510000000000005</v>
      </c>
      <c r="I564" s="252">
        <v>27.7</v>
      </c>
      <c r="J564" s="252">
        <v>86.88</v>
      </c>
      <c r="K564" s="252">
        <v>40.200000000000003</v>
      </c>
      <c r="L564" s="252">
        <v>27.27</v>
      </c>
      <c r="M564" s="254">
        <v>69.98</v>
      </c>
    </row>
    <row r="565" spans="1:13" ht="15.75" customHeight="1" x14ac:dyDescent="0.2">
      <c r="A565" s="358"/>
      <c r="B565" s="225">
        <v>44398</v>
      </c>
      <c r="C565" s="252">
        <v>96.21</v>
      </c>
      <c r="D565" s="252">
        <v>739</v>
      </c>
      <c r="E565" s="252">
        <v>42.95</v>
      </c>
      <c r="F565" s="252">
        <v>38.299999999999997</v>
      </c>
      <c r="G565" s="252">
        <v>65.19</v>
      </c>
      <c r="H565" s="252">
        <v>75.510000000000005</v>
      </c>
      <c r="I565" s="252">
        <v>27.78</v>
      </c>
      <c r="J565" s="252">
        <v>86.71</v>
      </c>
      <c r="K565" s="252">
        <v>40.049999999999997</v>
      </c>
      <c r="L565" s="252">
        <v>26.63</v>
      </c>
      <c r="M565" s="254">
        <v>69.849999999999994</v>
      </c>
    </row>
    <row r="566" spans="1:13" ht="15.75" customHeight="1" x14ac:dyDescent="0.2">
      <c r="A566" s="358"/>
      <c r="B566" s="225">
        <v>44399</v>
      </c>
      <c r="C566" s="252">
        <v>96.21</v>
      </c>
      <c r="D566" s="252">
        <v>73.58</v>
      </c>
      <c r="E566" s="252">
        <v>42.48</v>
      </c>
      <c r="F566" s="252">
        <v>38.14</v>
      </c>
      <c r="G566" s="252">
        <v>65.010000000000005</v>
      </c>
      <c r="H566" s="252">
        <v>75.33</v>
      </c>
      <c r="I566" s="252">
        <v>28.17</v>
      </c>
      <c r="J566" s="252">
        <v>86.02</v>
      </c>
      <c r="K566" s="252">
        <v>39.61</v>
      </c>
      <c r="L566" s="252">
        <v>26.2</v>
      </c>
      <c r="M566" s="254">
        <v>69.66</v>
      </c>
    </row>
    <row r="567" spans="1:13" ht="15.75" customHeight="1" x14ac:dyDescent="0.2">
      <c r="A567" s="358"/>
      <c r="B567" s="225">
        <v>44400</v>
      </c>
      <c r="C567" s="252">
        <v>96.12</v>
      </c>
      <c r="D567" s="252">
        <v>73.099999999999994</v>
      </c>
      <c r="E567" s="252">
        <v>42.17</v>
      </c>
      <c r="F567" s="252">
        <v>38.06</v>
      </c>
      <c r="G567" s="252">
        <v>64.64</v>
      </c>
      <c r="H567" s="252">
        <v>75.150000000000006</v>
      </c>
      <c r="I567" s="252">
        <v>28.47</v>
      </c>
      <c r="J567" s="252">
        <v>85.73</v>
      </c>
      <c r="K567" s="252">
        <v>39.119999999999997</v>
      </c>
      <c r="L567" s="252">
        <v>25.55</v>
      </c>
      <c r="M567" s="254">
        <v>69.41</v>
      </c>
    </row>
    <row r="568" spans="1:13" ht="15.75" customHeight="1" x14ac:dyDescent="0.2">
      <c r="A568" s="358"/>
      <c r="B568" s="225">
        <v>44401</v>
      </c>
      <c r="C568" s="252">
        <v>96.04</v>
      </c>
      <c r="D568" s="252">
        <v>72.73</v>
      </c>
      <c r="E568" s="252">
        <v>41.93</v>
      </c>
      <c r="F568" s="252">
        <v>37.979999999999997</v>
      </c>
      <c r="G568" s="252">
        <v>64.27</v>
      </c>
      <c r="H568" s="252">
        <v>74.97</v>
      </c>
      <c r="I568" s="252">
        <v>28.59</v>
      </c>
      <c r="J568" s="252">
        <v>85.36</v>
      </c>
      <c r="K568" s="252">
        <v>38.590000000000003</v>
      </c>
      <c r="L568" s="252">
        <v>24.89</v>
      </c>
      <c r="M568" s="254">
        <v>69.17</v>
      </c>
    </row>
    <row r="569" spans="1:13" ht="15.75" customHeight="1" x14ac:dyDescent="0.2">
      <c r="A569" s="358"/>
      <c r="B569" s="225">
        <v>44402</v>
      </c>
      <c r="C569" s="252">
        <v>95.87</v>
      </c>
      <c r="D569" s="252">
        <v>72.459999999999994</v>
      </c>
      <c r="E569" s="252">
        <v>41.39</v>
      </c>
      <c r="F569" s="252">
        <v>37.83</v>
      </c>
      <c r="G569" s="252">
        <v>63.91</v>
      </c>
      <c r="H569" s="252">
        <v>74.61</v>
      </c>
      <c r="I569" s="252">
        <v>26.65</v>
      </c>
      <c r="J569" s="252">
        <v>85.15</v>
      </c>
      <c r="K569" s="252">
        <v>38.21</v>
      </c>
      <c r="L569" s="252">
        <v>24.18</v>
      </c>
      <c r="M569" s="254">
        <v>68.849999999999994</v>
      </c>
    </row>
    <row r="570" spans="1:13" ht="15.75" customHeight="1" x14ac:dyDescent="0.2">
      <c r="A570" s="358"/>
      <c r="B570" s="225">
        <v>44403</v>
      </c>
      <c r="C570" s="252">
        <v>95.7</v>
      </c>
      <c r="D570" s="252">
        <v>72.040000000000006</v>
      </c>
      <c r="E570" s="252">
        <v>41.08</v>
      </c>
      <c r="F570" s="252">
        <v>37.68</v>
      </c>
      <c r="G570" s="252">
        <v>63.54</v>
      </c>
      <c r="H570" s="252">
        <v>74.430000000000007</v>
      </c>
      <c r="I570" s="252">
        <v>30.09</v>
      </c>
      <c r="J570" s="252">
        <v>84.85</v>
      </c>
      <c r="K570" s="252">
        <v>37.79</v>
      </c>
      <c r="L570" s="252">
        <v>23.74</v>
      </c>
      <c r="M570" s="254">
        <v>68.62</v>
      </c>
    </row>
    <row r="571" spans="1:13" ht="15.75" customHeight="1" x14ac:dyDescent="0.2">
      <c r="A571" s="358"/>
      <c r="B571" s="225">
        <v>44404</v>
      </c>
      <c r="C571" s="252">
        <v>95.54</v>
      </c>
      <c r="D571" s="252">
        <v>71.61</v>
      </c>
      <c r="E571" s="252">
        <v>40.78</v>
      </c>
      <c r="F571" s="252">
        <v>37.53</v>
      </c>
      <c r="G571" s="252">
        <v>63.17</v>
      </c>
      <c r="H571" s="252">
        <v>74.069999999999993</v>
      </c>
      <c r="I571" s="252">
        <v>30.28</v>
      </c>
      <c r="J571" s="252">
        <v>84.56</v>
      </c>
      <c r="K571" s="252">
        <v>37.5</v>
      </c>
      <c r="L571" s="252">
        <v>23.12</v>
      </c>
      <c r="M571" s="254">
        <v>68.31</v>
      </c>
    </row>
    <row r="572" spans="1:13" ht="15.75" customHeight="1" x14ac:dyDescent="0.2">
      <c r="A572" s="358"/>
      <c r="B572" s="225">
        <v>44405</v>
      </c>
      <c r="C572" s="252">
        <v>95.21</v>
      </c>
      <c r="D572" s="252">
        <v>71.180000000000007</v>
      </c>
      <c r="E572" s="252">
        <v>40.47</v>
      </c>
      <c r="F572" s="252">
        <v>37.39</v>
      </c>
      <c r="G572" s="252">
        <v>62.99</v>
      </c>
      <c r="H572" s="252">
        <v>73.89</v>
      </c>
      <c r="I572" s="252">
        <v>30.75</v>
      </c>
      <c r="J572" s="252">
        <v>84.34</v>
      </c>
      <c r="K572" s="252">
        <v>37.020000000000003</v>
      </c>
      <c r="L572" s="252">
        <v>22.48</v>
      </c>
      <c r="M572" s="254">
        <v>68.02</v>
      </c>
    </row>
    <row r="573" spans="1:13" ht="15.75" customHeight="1" x14ac:dyDescent="0.2">
      <c r="A573" s="358"/>
      <c r="B573" s="225">
        <v>44406</v>
      </c>
      <c r="C573" s="252">
        <v>95.12</v>
      </c>
      <c r="D573" s="252">
        <v>70.86</v>
      </c>
      <c r="E573" s="252">
        <v>40.090000000000003</v>
      </c>
      <c r="F573" s="252">
        <v>37.17</v>
      </c>
      <c r="G573" s="252">
        <v>62.81</v>
      </c>
      <c r="H573" s="252">
        <v>73.709999999999994</v>
      </c>
      <c r="I573" s="252">
        <v>30.99</v>
      </c>
      <c r="J573" s="252">
        <v>83.91</v>
      </c>
      <c r="K573" s="252">
        <v>36.14</v>
      </c>
      <c r="L573" s="252">
        <v>21.8</v>
      </c>
      <c r="M573" s="254">
        <v>67.790000000000006</v>
      </c>
    </row>
    <row r="574" spans="1:13" ht="15.75" customHeight="1" x14ac:dyDescent="0.2">
      <c r="A574" s="358"/>
      <c r="B574" s="225">
        <v>44407</v>
      </c>
      <c r="C574" s="252">
        <v>94.96</v>
      </c>
      <c r="D574" s="252">
        <v>70.44</v>
      </c>
      <c r="E574" s="252">
        <v>39.64</v>
      </c>
      <c r="F574" s="252">
        <v>37.03</v>
      </c>
      <c r="G574" s="252">
        <v>62.62</v>
      </c>
      <c r="H574" s="252">
        <v>73.53</v>
      </c>
      <c r="I574" s="252">
        <v>31.18</v>
      </c>
      <c r="J574" s="252">
        <v>83.4</v>
      </c>
      <c r="K574" s="252">
        <v>35.46</v>
      </c>
      <c r="L574" s="252">
        <v>20.8</v>
      </c>
      <c r="M574" s="254">
        <v>67.510000000000005</v>
      </c>
    </row>
    <row r="575" spans="1:13" ht="15.75" customHeight="1" x14ac:dyDescent="0.2">
      <c r="A575" s="359"/>
      <c r="B575" s="224">
        <v>44408</v>
      </c>
      <c r="C575" s="255">
        <v>94.79</v>
      </c>
      <c r="D575" s="255">
        <v>70.010000000000005</v>
      </c>
      <c r="E575" s="255">
        <v>39.11</v>
      </c>
      <c r="F575" s="255">
        <v>36.82</v>
      </c>
      <c r="G575" s="255">
        <v>62.26</v>
      </c>
      <c r="H575" s="255">
        <v>73.349999999999994</v>
      </c>
      <c r="I575" s="255">
        <v>33.229999999999997</v>
      </c>
      <c r="J575" s="255">
        <v>83.1</v>
      </c>
      <c r="K575" s="255">
        <v>34.83</v>
      </c>
      <c r="L575" s="255">
        <v>20.12</v>
      </c>
      <c r="M575" s="257">
        <v>67.23</v>
      </c>
    </row>
    <row r="576" spans="1:13" ht="15.75" customHeight="1" x14ac:dyDescent="0.2">
      <c r="A576" s="357">
        <v>2021</v>
      </c>
      <c r="B576" s="295" t="s">
        <v>73</v>
      </c>
      <c r="C576" s="230">
        <f>AVERAGE(C577:C607)</f>
        <v>90.947096774193554</v>
      </c>
      <c r="D576" s="231">
        <f t="shared" ref="D576:M576" si="21">AVERAGE(D577:D607)</f>
        <v>64.38000000000001</v>
      </c>
      <c r="E576" s="231">
        <f t="shared" si="21"/>
        <v>32.79</v>
      </c>
      <c r="F576" s="231">
        <f t="shared" si="21"/>
        <v>33.715161290322577</v>
      </c>
      <c r="G576" s="231">
        <f t="shared" si="21"/>
        <v>57.558064516129043</v>
      </c>
      <c r="H576" s="231">
        <f t="shared" si="21"/>
        <v>69.318387096774188</v>
      </c>
      <c r="I576" s="231">
        <f t="shared" si="21"/>
        <v>31.247419354838712</v>
      </c>
      <c r="J576" s="231">
        <f t="shared" si="21"/>
        <v>76.999032258064503</v>
      </c>
      <c r="K576" s="231">
        <f t="shared" si="21"/>
        <v>27.054193548387094</v>
      </c>
      <c r="L576" s="231">
        <f t="shared" si="21"/>
        <v>9.3925806451612921</v>
      </c>
      <c r="M576" s="230">
        <f t="shared" si="21"/>
        <v>62.403225806451616</v>
      </c>
    </row>
    <row r="577" spans="1:13" ht="15.75" customHeight="1" x14ac:dyDescent="0.2">
      <c r="A577" s="358"/>
      <c r="B577" s="247">
        <v>44409</v>
      </c>
      <c r="C577" s="252">
        <v>94.62</v>
      </c>
      <c r="D577" s="252">
        <v>69.59</v>
      </c>
      <c r="E577" s="252">
        <v>38.74</v>
      </c>
      <c r="F577" s="252">
        <v>36.619999999999997</v>
      </c>
      <c r="G577" s="252">
        <v>61.89</v>
      </c>
      <c r="H577" s="252">
        <v>73.17</v>
      </c>
      <c r="I577" s="252">
        <v>33.29</v>
      </c>
      <c r="J577" s="252">
        <v>82.89</v>
      </c>
      <c r="K577" s="252">
        <v>34.53</v>
      </c>
      <c r="L577" s="252">
        <v>19.53</v>
      </c>
      <c r="M577" s="250">
        <v>66.95</v>
      </c>
    </row>
    <row r="578" spans="1:13" ht="15.75" customHeight="1" x14ac:dyDescent="0.2">
      <c r="A578" s="358"/>
      <c r="B578" s="225">
        <v>44410</v>
      </c>
      <c r="C578" s="252">
        <v>94.54</v>
      </c>
      <c r="D578" s="252">
        <v>69.22</v>
      </c>
      <c r="E578" s="252">
        <v>38.36</v>
      </c>
      <c r="F578" s="252">
        <v>36.49</v>
      </c>
      <c r="G578" s="252">
        <v>61.71</v>
      </c>
      <c r="H578" s="252">
        <v>72.819999999999993</v>
      </c>
      <c r="I578" s="252">
        <v>33.71</v>
      </c>
      <c r="J578" s="252">
        <v>82.67</v>
      </c>
      <c r="K578" s="252">
        <v>33.97</v>
      </c>
      <c r="L578" s="252">
        <v>18.82</v>
      </c>
      <c r="M578" s="254">
        <v>66.7</v>
      </c>
    </row>
    <row r="579" spans="1:13" ht="15.75" customHeight="1" x14ac:dyDescent="0.2">
      <c r="A579" s="358"/>
      <c r="B579" s="225">
        <v>44411</v>
      </c>
      <c r="C579" s="252">
        <v>94.21</v>
      </c>
      <c r="D579" s="252">
        <v>68.790000000000006</v>
      </c>
      <c r="E579" s="252">
        <v>37.99</v>
      </c>
      <c r="F579" s="252">
        <v>36.36</v>
      </c>
      <c r="G579" s="252">
        <v>61.52</v>
      </c>
      <c r="H579" s="252">
        <v>72.64</v>
      </c>
      <c r="I579" s="252">
        <v>33.83</v>
      </c>
      <c r="J579" s="252">
        <v>82.45</v>
      </c>
      <c r="K579" s="252">
        <v>33.4</v>
      </c>
      <c r="L579" s="252">
        <v>18.18</v>
      </c>
      <c r="M579" s="254">
        <v>66.41</v>
      </c>
    </row>
    <row r="580" spans="1:13" ht="15.75" customHeight="1" x14ac:dyDescent="0.2">
      <c r="A580" s="358"/>
      <c r="B580" s="225">
        <v>44412</v>
      </c>
      <c r="C580" s="252">
        <v>94.04</v>
      </c>
      <c r="D580" s="252">
        <v>68.47</v>
      </c>
      <c r="E580" s="252">
        <v>37.549999999999997</v>
      </c>
      <c r="F580" s="252">
        <v>36.17</v>
      </c>
      <c r="G580" s="252">
        <v>61.15</v>
      </c>
      <c r="H580" s="252">
        <v>72.459999999999994</v>
      </c>
      <c r="I580" s="252">
        <v>33.83</v>
      </c>
      <c r="J580" s="252">
        <v>82.3</v>
      </c>
      <c r="K580" s="252">
        <v>33.119999999999997</v>
      </c>
      <c r="L580" s="252">
        <v>17.59</v>
      </c>
      <c r="M580" s="254">
        <v>66.14</v>
      </c>
    </row>
    <row r="581" spans="1:13" ht="15.75" customHeight="1" x14ac:dyDescent="0.2">
      <c r="A581" s="358"/>
      <c r="B581" s="225">
        <v>44413</v>
      </c>
      <c r="C581" s="252">
        <v>93.71</v>
      </c>
      <c r="D581" s="252">
        <v>68.040000000000006</v>
      </c>
      <c r="E581" s="252">
        <v>37.03</v>
      </c>
      <c r="F581" s="252">
        <v>35.979999999999997</v>
      </c>
      <c r="G581" s="252">
        <v>60.79</v>
      </c>
      <c r="H581" s="252">
        <v>72.28</v>
      </c>
      <c r="I581" s="252">
        <v>33.86</v>
      </c>
      <c r="J581" s="252">
        <v>82.08</v>
      </c>
      <c r="K581" s="252">
        <v>32.5</v>
      </c>
      <c r="L581" s="252">
        <v>16.75</v>
      </c>
      <c r="M581" s="254">
        <v>65.790000000000006</v>
      </c>
    </row>
    <row r="582" spans="1:13" ht="15.75" customHeight="1" x14ac:dyDescent="0.2">
      <c r="A582" s="358"/>
      <c r="B582" s="225">
        <v>44414</v>
      </c>
      <c r="C582" s="252">
        <v>93.47</v>
      </c>
      <c r="D582" s="252">
        <v>67.62</v>
      </c>
      <c r="E582" s="252">
        <v>36.6</v>
      </c>
      <c r="F582" s="252">
        <v>35.799999999999997</v>
      </c>
      <c r="G582" s="252">
        <v>60.6</v>
      </c>
      <c r="H582" s="252">
        <v>71.92</v>
      </c>
      <c r="I582" s="252">
        <v>34.15</v>
      </c>
      <c r="J582" s="252">
        <v>81.209999999999994</v>
      </c>
      <c r="K582" s="252">
        <v>31.75</v>
      </c>
      <c r="L582" s="252">
        <v>15.84</v>
      </c>
      <c r="M582" s="254">
        <v>65.459999999999994</v>
      </c>
    </row>
    <row r="583" spans="1:13" ht="15.75" customHeight="1" x14ac:dyDescent="0.2">
      <c r="A583" s="358"/>
      <c r="B583" s="225">
        <v>44415</v>
      </c>
      <c r="C583" s="252">
        <v>93.05</v>
      </c>
      <c r="D583" s="252">
        <v>67.25</v>
      </c>
      <c r="E583" s="252">
        <v>36.090000000000003</v>
      </c>
      <c r="F583" s="252">
        <v>35.51</v>
      </c>
      <c r="G583" s="252">
        <v>60.42</v>
      </c>
      <c r="H583" s="252">
        <v>71.739999999999995</v>
      </c>
      <c r="I583" s="252">
        <v>34.4</v>
      </c>
      <c r="J583" s="252">
        <v>80.55</v>
      </c>
      <c r="K583" s="252">
        <v>31.58</v>
      </c>
      <c r="L583" s="252">
        <v>15.18</v>
      </c>
      <c r="M583" s="254">
        <v>65.13</v>
      </c>
    </row>
    <row r="584" spans="1:13" ht="15.75" customHeight="1" x14ac:dyDescent="0.2">
      <c r="A584" s="358"/>
      <c r="B584" s="225">
        <v>44416</v>
      </c>
      <c r="C584" s="252">
        <v>92.72</v>
      </c>
      <c r="D584" s="252">
        <v>67.09</v>
      </c>
      <c r="E584" s="252">
        <v>35.799999999999997</v>
      </c>
      <c r="F584" s="252">
        <v>35.26</v>
      </c>
      <c r="G584" s="252">
        <v>60.05</v>
      </c>
      <c r="H584" s="252">
        <v>71.39</v>
      </c>
      <c r="I584" s="252">
        <v>34.590000000000003</v>
      </c>
      <c r="J584" s="252">
        <v>80.260000000000005</v>
      </c>
      <c r="K584" s="252">
        <v>31.29</v>
      </c>
      <c r="L584" s="252">
        <v>14.79</v>
      </c>
      <c r="M584" s="254">
        <v>64.819999999999993</v>
      </c>
    </row>
    <row r="585" spans="1:13" ht="15.75" customHeight="1" x14ac:dyDescent="0.2">
      <c r="A585" s="358"/>
      <c r="B585" s="225">
        <v>44417</v>
      </c>
      <c r="C585" s="252">
        <v>92.4</v>
      </c>
      <c r="D585" s="252">
        <v>66.819999999999993</v>
      </c>
      <c r="E585" s="252">
        <v>35.51</v>
      </c>
      <c r="F585" s="252">
        <v>35.1</v>
      </c>
      <c r="G585" s="252">
        <v>59.69</v>
      </c>
      <c r="H585" s="252">
        <v>71.03</v>
      </c>
      <c r="I585" s="252">
        <v>34.659999999999997</v>
      </c>
      <c r="J585" s="252">
        <v>79.97</v>
      </c>
      <c r="K585" s="252">
        <v>31.24</v>
      </c>
      <c r="L585" s="252">
        <v>14.15</v>
      </c>
      <c r="M585" s="254">
        <v>64.5</v>
      </c>
    </row>
    <row r="586" spans="1:13" ht="15.75" customHeight="1" x14ac:dyDescent="0.2">
      <c r="A586" s="358"/>
      <c r="B586" s="225">
        <v>44418</v>
      </c>
      <c r="C586" s="252">
        <v>91.99</v>
      </c>
      <c r="D586" s="252">
        <v>66.66</v>
      </c>
      <c r="E586" s="252">
        <v>35.08</v>
      </c>
      <c r="F586" s="252">
        <v>34.950000000000003</v>
      </c>
      <c r="G586" s="252">
        <v>59.32</v>
      </c>
      <c r="H586" s="252">
        <v>70.86</v>
      </c>
      <c r="I586" s="252">
        <v>34.67</v>
      </c>
      <c r="J586" s="252">
        <v>79.040000000000006</v>
      </c>
      <c r="K586" s="252">
        <v>30.33</v>
      </c>
      <c r="L586" s="252">
        <v>13.41</v>
      </c>
      <c r="M586" s="254">
        <v>64.16</v>
      </c>
    </row>
    <row r="587" spans="1:13" ht="15.75" customHeight="1" x14ac:dyDescent="0.2">
      <c r="A587" s="358"/>
      <c r="B587" s="225">
        <v>44419</v>
      </c>
      <c r="C587" s="252">
        <v>91.66</v>
      </c>
      <c r="D587" s="252">
        <v>66.290000000000006</v>
      </c>
      <c r="E587" s="252">
        <v>34.799999999999997</v>
      </c>
      <c r="F587" s="252">
        <v>34.72</v>
      </c>
      <c r="G587" s="252">
        <v>59.14</v>
      </c>
      <c r="H587" s="252">
        <v>70.680000000000007</v>
      </c>
      <c r="I587" s="252">
        <v>34.94</v>
      </c>
      <c r="J587" s="252">
        <v>78.92</v>
      </c>
      <c r="K587" s="252">
        <v>30.09</v>
      </c>
      <c r="L587" s="252">
        <v>12.74</v>
      </c>
      <c r="M587" s="254">
        <v>63.88</v>
      </c>
    </row>
    <row r="588" spans="1:13" ht="15.75" customHeight="1" x14ac:dyDescent="0.2">
      <c r="A588" s="358"/>
      <c r="B588" s="225">
        <v>44420</v>
      </c>
      <c r="C588" s="252">
        <v>91.5</v>
      </c>
      <c r="D588" s="252">
        <v>65.86</v>
      </c>
      <c r="E588" s="252">
        <v>34.299999999999997</v>
      </c>
      <c r="F588" s="252">
        <v>34.43</v>
      </c>
      <c r="G588" s="252">
        <v>58.95</v>
      </c>
      <c r="H588" s="252">
        <v>70.319999999999993</v>
      </c>
      <c r="I588" s="252">
        <v>35.1</v>
      </c>
      <c r="J588" s="252">
        <v>78.540000000000006</v>
      </c>
      <c r="K588" s="252">
        <v>29.9</v>
      </c>
      <c r="L588" s="252">
        <v>12.06</v>
      </c>
      <c r="M588" s="254">
        <v>63.58</v>
      </c>
    </row>
    <row r="589" spans="1:13" ht="15.75" customHeight="1" x14ac:dyDescent="0.2">
      <c r="A589" s="358"/>
      <c r="B589" s="225">
        <v>44421</v>
      </c>
      <c r="C589" s="252">
        <v>91.33</v>
      </c>
      <c r="D589" s="252">
        <v>65.44</v>
      </c>
      <c r="E589" s="252">
        <v>33.74</v>
      </c>
      <c r="F589" s="252">
        <v>34.21</v>
      </c>
      <c r="G589" s="252">
        <v>58.59</v>
      </c>
      <c r="H589" s="252">
        <v>69.97</v>
      </c>
      <c r="I589" s="252">
        <v>34.630000000000003</v>
      </c>
      <c r="J589" s="252">
        <v>78.099999999999994</v>
      </c>
      <c r="K589" s="252">
        <v>29.76</v>
      </c>
      <c r="L589" s="252">
        <v>11.47</v>
      </c>
      <c r="M589" s="254">
        <v>63.26</v>
      </c>
    </row>
    <row r="590" spans="1:13" ht="15.75" customHeight="1" x14ac:dyDescent="0.2">
      <c r="A590" s="358"/>
      <c r="B590" s="225">
        <v>44422</v>
      </c>
      <c r="C590" s="252">
        <v>91.17</v>
      </c>
      <c r="D590" s="252">
        <v>65.010000000000005</v>
      </c>
      <c r="E590" s="252">
        <v>33.39</v>
      </c>
      <c r="F590" s="252">
        <v>34</v>
      </c>
      <c r="G590" s="252">
        <v>58.22</v>
      </c>
      <c r="H590" s="252">
        <v>69.62</v>
      </c>
      <c r="I590" s="252">
        <v>34.08</v>
      </c>
      <c r="J590" s="252">
        <v>77.599999999999994</v>
      </c>
      <c r="K590" s="252">
        <v>29.24</v>
      </c>
      <c r="L590" s="252">
        <v>10.63</v>
      </c>
      <c r="M590" s="254">
        <v>62.92</v>
      </c>
    </row>
    <row r="591" spans="1:13" ht="15.75" customHeight="1" x14ac:dyDescent="0.2">
      <c r="A591" s="358"/>
      <c r="B591" s="225">
        <v>44423</v>
      </c>
      <c r="C591" s="252">
        <v>90.92</v>
      </c>
      <c r="D591" s="252">
        <v>64.69</v>
      </c>
      <c r="E591" s="252">
        <v>32.97</v>
      </c>
      <c r="F591" s="252">
        <v>33.86</v>
      </c>
      <c r="G591" s="252">
        <v>57.85</v>
      </c>
      <c r="H591" s="252">
        <v>69.44</v>
      </c>
      <c r="I591" s="252">
        <v>33.57</v>
      </c>
      <c r="J591" s="252">
        <v>77.349999999999994</v>
      </c>
      <c r="K591" s="252">
        <v>29.08</v>
      </c>
      <c r="L591" s="252">
        <v>9.86</v>
      </c>
      <c r="M591" s="254">
        <v>62.63</v>
      </c>
    </row>
    <row r="592" spans="1:13" ht="15.75" customHeight="1" x14ac:dyDescent="0.2">
      <c r="A592" s="358"/>
      <c r="B592" s="225">
        <v>44424</v>
      </c>
      <c r="C592" s="252">
        <v>90.76</v>
      </c>
      <c r="D592" s="252">
        <v>64.27</v>
      </c>
      <c r="E592" s="252">
        <v>32.619999999999997</v>
      </c>
      <c r="F592" s="252">
        <v>33.72</v>
      </c>
      <c r="G592" s="252">
        <v>57.48</v>
      </c>
      <c r="H592" s="252">
        <v>69.260000000000005</v>
      </c>
      <c r="I592" s="252">
        <v>32.94</v>
      </c>
      <c r="J592" s="252">
        <v>76.73</v>
      </c>
      <c r="K592" s="252">
        <v>28.27</v>
      </c>
      <c r="L592" s="252">
        <v>9.2799999999999994</v>
      </c>
      <c r="M592" s="254">
        <v>62.34</v>
      </c>
    </row>
    <row r="593" spans="1:13" ht="15.75" customHeight="1" x14ac:dyDescent="0.2">
      <c r="A593" s="358"/>
      <c r="B593" s="225">
        <v>44425</v>
      </c>
      <c r="C593" s="252">
        <v>90.52</v>
      </c>
      <c r="D593" s="252">
        <v>63.79</v>
      </c>
      <c r="E593" s="252">
        <v>32.14</v>
      </c>
      <c r="F593" s="252">
        <v>33.520000000000003</v>
      </c>
      <c r="G593" s="252">
        <v>57.3</v>
      </c>
      <c r="H593" s="252">
        <v>68.91</v>
      </c>
      <c r="I593" s="252">
        <v>31.98</v>
      </c>
      <c r="J593" s="252">
        <v>76.290000000000006</v>
      </c>
      <c r="K593" s="252">
        <v>27.65</v>
      </c>
      <c r="L593" s="252">
        <v>8.3699999999999992</v>
      </c>
      <c r="M593" s="254">
        <v>61.99</v>
      </c>
    </row>
    <row r="594" spans="1:13" ht="15.75" customHeight="1" x14ac:dyDescent="0.2">
      <c r="A594" s="358"/>
      <c r="B594" s="225">
        <v>44426</v>
      </c>
      <c r="C594" s="252">
        <v>90.35</v>
      </c>
      <c r="D594" s="252">
        <v>63.36</v>
      </c>
      <c r="E594" s="252">
        <v>31.73</v>
      </c>
      <c r="F594" s="252">
        <v>33.33</v>
      </c>
      <c r="G594" s="252">
        <v>56.94</v>
      </c>
      <c r="H594" s="252">
        <v>68.73</v>
      </c>
      <c r="I594" s="252">
        <v>31.48</v>
      </c>
      <c r="J594" s="252">
        <v>76.099999999999994</v>
      </c>
      <c r="K594" s="252">
        <v>27.21</v>
      </c>
      <c r="L594" s="252">
        <v>7.54</v>
      </c>
      <c r="M594" s="254">
        <v>61.69</v>
      </c>
    </row>
    <row r="595" spans="1:13" ht="15.75" customHeight="1" x14ac:dyDescent="0.2">
      <c r="A595" s="358"/>
      <c r="B595" s="225">
        <v>44427</v>
      </c>
      <c r="C595" s="252">
        <v>90.19</v>
      </c>
      <c r="D595" s="252">
        <v>63</v>
      </c>
      <c r="E595" s="252">
        <v>31.26</v>
      </c>
      <c r="F595" s="252">
        <v>33.130000000000003</v>
      </c>
      <c r="G595" s="252">
        <v>56.76</v>
      </c>
      <c r="H595" s="252">
        <v>68.56</v>
      </c>
      <c r="I595" s="252">
        <v>30.29</v>
      </c>
      <c r="J595" s="252">
        <v>75.67</v>
      </c>
      <c r="K595" s="252">
        <v>26.93</v>
      </c>
      <c r="L595" s="252">
        <v>6.96</v>
      </c>
      <c r="M595" s="254">
        <v>61.45</v>
      </c>
    </row>
    <row r="596" spans="1:13" ht="15.75" customHeight="1" x14ac:dyDescent="0.2">
      <c r="A596" s="358"/>
      <c r="B596" s="225">
        <v>44428</v>
      </c>
      <c r="C596" s="252">
        <v>89.96</v>
      </c>
      <c r="D596" s="252">
        <v>62.71</v>
      </c>
      <c r="E596" s="252">
        <v>31.12</v>
      </c>
      <c r="F596" s="252">
        <v>32.950000000000003</v>
      </c>
      <c r="G596" s="252">
        <v>56.41</v>
      </c>
      <c r="H596" s="252">
        <v>68.209999999999994</v>
      </c>
      <c r="I596" s="252">
        <v>29.75</v>
      </c>
      <c r="J596" s="252">
        <v>75.040000000000006</v>
      </c>
      <c r="K596" s="252">
        <v>26.73</v>
      </c>
      <c r="L596" s="252">
        <v>6.44</v>
      </c>
      <c r="M596" s="254">
        <v>61.15</v>
      </c>
    </row>
    <row r="597" spans="1:13" ht="15.75" customHeight="1" x14ac:dyDescent="0.2">
      <c r="A597" s="358"/>
      <c r="B597" s="225">
        <v>44429</v>
      </c>
      <c r="C597" s="252">
        <v>89.81</v>
      </c>
      <c r="D597" s="252">
        <v>62.45</v>
      </c>
      <c r="E597" s="252">
        <v>30.85</v>
      </c>
      <c r="F597" s="252">
        <v>32.770000000000003</v>
      </c>
      <c r="G597" s="252">
        <v>56.05</v>
      </c>
      <c r="H597" s="252">
        <v>68.03</v>
      </c>
      <c r="I597" s="252">
        <v>29.94</v>
      </c>
      <c r="J597" s="252">
        <v>74.790000000000006</v>
      </c>
      <c r="K597" s="252">
        <v>25.99</v>
      </c>
      <c r="L597" s="252">
        <v>5.76</v>
      </c>
      <c r="M597" s="254">
        <v>60.89</v>
      </c>
    </row>
    <row r="598" spans="1:13" ht="15.75" customHeight="1" x14ac:dyDescent="0.2">
      <c r="A598" s="358"/>
      <c r="B598" s="225">
        <v>44430</v>
      </c>
      <c r="C598" s="252">
        <v>89.67</v>
      </c>
      <c r="D598" s="252">
        <v>62.15</v>
      </c>
      <c r="E598" s="252">
        <v>30.31</v>
      </c>
      <c r="F598" s="252">
        <v>32.409999999999997</v>
      </c>
      <c r="G598" s="252">
        <v>55.7</v>
      </c>
      <c r="H598" s="252">
        <v>67.86</v>
      </c>
      <c r="I598" s="252">
        <v>30.27</v>
      </c>
      <c r="J598" s="252">
        <v>74.48</v>
      </c>
      <c r="K598" s="252">
        <v>25.27</v>
      </c>
      <c r="L598" s="252">
        <v>4.6399999999999997</v>
      </c>
      <c r="M598" s="254">
        <v>60.57</v>
      </c>
    </row>
    <row r="599" spans="1:13" ht="15.75" customHeight="1" x14ac:dyDescent="0.2">
      <c r="A599" s="358"/>
      <c r="B599" s="225">
        <v>44431</v>
      </c>
      <c r="C599" s="252">
        <v>89.52</v>
      </c>
      <c r="D599" s="252">
        <v>62.9</v>
      </c>
      <c r="E599" s="252">
        <v>30.05</v>
      </c>
      <c r="F599" s="252">
        <v>32.25</v>
      </c>
      <c r="G599" s="252">
        <v>55.34</v>
      </c>
      <c r="H599" s="252">
        <v>67.510000000000005</v>
      </c>
      <c r="I599" s="252">
        <v>30.69</v>
      </c>
      <c r="J599" s="252">
        <v>74.17</v>
      </c>
      <c r="K599" s="252">
        <v>24.67</v>
      </c>
      <c r="L599" s="252">
        <v>3.77</v>
      </c>
      <c r="M599" s="254">
        <v>60.28</v>
      </c>
    </row>
    <row r="600" spans="1:13" ht="15.75" customHeight="1" x14ac:dyDescent="0.2">
      <c r="A600" s="358"/>
      <c r="B600" s="225">
        <v>44432</v>
      </c>
      <c r="C600" s="252">
        <v>89.38</v>
      </c>
      <c r="D600" s="252">
        <v>61.57</v>
      </c>
      <c r="E600" s="252">
        <v>29.78</v>
      </c>
      <c r="F600" s="252">
        <v>32.130000000000003</v>
      </c>
      <c r="G600" s="252">
        <v>54.99</v>
      </c>
      <c r="H600" s="252">
        <v>67.150000000000006</v>
      </c>
      <c r="I600" s="252">
        <v>31.08</v>
      </c>
      <c r="J600" s="252">
        <v>73.849999999999994</v>
      </c>
      <c r="K600" s="252">
        <v>23.46</v>
      </c>
      <c r="L600" s="252">
        <v>2.92</v>
      </c>
      <c r="M600" s="254">
        <v>59.96</v>
      </c>
    </row>
    <row r="601" spans="1:13" ht="15.75" customHeight="1" x14ac:dyDescent="0.2">
      <c r="A601" s="358"/>
      <c r="B601" s="225">
        <v>44433</v>
      </c>
      <c r="C601" s="252">
        <v>89.13</v>
      </c>
      <c r="D601" s="252">
        <v>61.24</v>
      </c>
      <c r="E601" s="252">
        <v>29.39</v>
      </c>
      <c r="F601" s="252">
        <v>32.020000000000003</v>
      </c>
      <c r="G601" s="252">
        <v>54.63</v>
      </c>
      <c r="H601" s="252">
        <v>66.98</v>
      </c>
      <c r="I601" s="252">
        <v>31.21</v>
      </c>
      <c r="J601" s="252">
        <v>73.540000000000006</v>
      </c>
      <c r="K601" s="252">
        <v>22.08</v>
      </c>
      <c r="L601" s="252">
        <v>2.13</v>
      </c>
      <c r="M601" s="254">
        <v>59.65</v>
      </c>
    </row>
    <row r="602" spans="1:13" ht="15.75" customHeight="1" x14ac:dyDescent="0.2">
      <c r="A602" s="358"/>
      <c r="B602" s="225">
        <v>44434</v>
      </c>
      <c r="C602" s="252">
        <v>88.77</v>
      </c>
      <c r="D602" s="252">
        <v>60.94</v>
      </c>
      <c r="E602" s="252">
        <v>29.12</v>
      </c>
      <c r="F602" s="252">
        <v>31.8</v>
      </c>
      <c r="G602" s="252">
        <v>54.45</v>
      </c>
      <c r="H602" s="252">
        <v>66.8</v>
      </c>
      <c r="I602" s="252">
        <v>29.56</v>
      </c>
      <c r="J602" s="252">
        <v>73.17</v>
      </c>
      <c r="K602" s="252">
        <v>20.92</v>
      </c>
      <c r="L602" s="252">
        <v>2.1</v>
      </c>
      <c r="M602" s="254">
        <v>59.38</v>
      </c>
    </row>
    <row r="603" spans="1:13" ht="15.75" customHeight="1" x14ac:dyDescent="0.2">
      <c r="A603" s="358"/>
      <c r="B603" s="225">
        <v>44435</v>
      </c>
      <c r="C603" s="252">
        <v>88.41</v>
      </c>
      <c r="D603" s="252">
        <v>60.68</v>
      </c>
      <c r="E603" s="252">
        <v>28.73</v>
      </c>
      <c r="F603" s="252">
        <v>31.66</v>
      </c>
      <c r="G603" s="252">
        <v>54.28</v>
      </c>
      <c r="H603" s="252">
        <v>66.45</v>
      </c>
      <c r="I603" s="252">
        <v>31.04</v>
      </c>
      <c r="J603" s="252">
        <v>72.540000000000006</v>
      </c>
      <c r="K603" s="252">
        <v>19.8</v>
      </c>
      <c r="L603" s="252">
        <v>2.13</v>
      </c>
      <c r="M603" s="254">
        <v>59.11</v>
      </c>
    </row>
    <row r="604" spans="1:13" ht="15.75" customHeight="1" x14ac:dyDescent="0.2">
      <c r="A604" s="358"/>
      <c r="B604" s="225">
        <v>44436</v>
      </c>
      <c r="C604" s="252">
        <v>88.25</v>
      </c>
      <c r="D604" s="252">
        <v>60.39</v>
      </c>
      <c r="E604" s="252">
        <v>28.41</v>
      </c>
      <c r="F604" s="252">
        <v>31.44</v>
      </c>
      <c r="G604" s="252">
        <v>53.92</v>
      </c>
      <c r="H604" s="252">
        <v>66.28</v>
      </c>
      <c r="I604" s="252">
        <v>24.63</v>
      </c>
      <c r="J604" s="252">
        <v>72.17</v>
      </c>
      <c r="K604" s="252">
        <v>18.77</v>
      </c>
      <c r="L604" s="252">
        <v>2.16</v>
      </c>
      <c r="M604" s="254">
        <v>58.83</v>
      </c>
    </row>
    <row r="605" spans="1:13" ht="15.75" customHeight="1" x14ac:dyDescent="0.2">
      <c r="A605" s="358"/>
      <c r="B605" s="225">
        <v>44437</v>
      </c>
      <c r="C605" s="252">
        <v>88.09</v>
      </c>
      <c r="D605" s="252">
        <v>60.1</v>
      </c>
      <c r="E605" s="252">
        <v>28.02</v>
      </c>
      <c r="F605" s="252">
        <v>31.15</v>
      </c>
      <c r="G605" s="252">
        <v>53.74</v>
      </c>
      <c r="H605" s="252">
        <v>66.11</v>
      </c>
      <c r="I605" s="252">
        <v>19.57</v>
      </c>
      <c r="J605" s="252">
        <v>71.849999999999994</v>
      </c>
      <c r="K605" s="252">
        <v>17.440000000000001</v>
      </c>
      <c r="L605" s="252">
        <v>2.0099999999999998</v>
      </c>
      <c r="M605" s="254">
        <v>58.57</v>
      </c>
    </row>
    <row r="606" spans="1:13" ht="15.75" customHeight="1" x14ac:dyDescent="0.2">
      <c r="A606" s="358"/>
      <c r="B606" s="225">
        <v>44438</v>
      </c>
      <c r="C606" s="252">
        <v>87.77</v>
      </c>
      <c r="D606" s="252">
        <v>59.84</v>
      </c>
      <c r="E606" s="252">
        <v>27.7</v>
      </c>
      <c r="F606" s="252">
        <v>30.83</v>
      </c>
      <c r="G606" s="252">
        <v>53.39</v>
      </c>
      <c r="H606" s="252">
        <v>65.930000000000007</v>
      </c>
      <c r="I606" s="252">
        <v>20.260000000000002</v>
      </c>
      <c r="J606" s="252">
        <v>71.48</v>
      </c>
      <c r="K606" s="252">
        <v>16.47</v>
      </c>
      <c r="L606" s="252">
        <v>1.92</v>
      </c>
      <c r="M606" s="254">
        <v>58.29</v>
      </c>
    </row>
    <row r="607" spans="1:13" ht="15.75" customHeight="1" x14ac:dyDescent="0.2">
      <c r="A607" s="359"/>
      <c r="B607" s="224">
        <v>44439</v>
      </c>
      <c r="C607" s="255">
        <v>87.45</v>
      </c>
      <c r="D607" s="255">
        <v>59.55</v>
      </c>
      <c r="E607" s="255">
        <v>27.31</v>
      </c>
      <c r="F607" s="255">
        <v>30.6</v>
      </c>
      <c r="G607" s="255">
        <v>53.03</v>
      </c>
      <c r="H607" s="255">
        <v>65.760000000000005</v>
      </c>
      <c r="I607" s="255">
        <v>20.67</v>
      </c>
      <c r="J607" s="255">
        <v>71.17</v>
      </c>
      <c r="K607" s="255">
        <v>15.24</v>
      </c>
      <c r="L607" s="255">
        <v>2.04</v>
      </c>
      <c r="M607" s="257">
        <v>58.02</v>
      </c>
    </row>
    <row r="608" spans="1:13" ht="15.75" customHeight="1" x14ac:dyDescent="0.2">
      <c r="A608" s="357">
        <v>2021</v>
      </c>
      <c r="B608" s="295" t="s">
        <v>74</v>
      </c>
      <c r="C608" s="230">
        <f t="shared" ref="C608:M608" si="22">AVERAGE(C609:C638)</f>
        <v>83.622758620689666</v>
      </c>
      <c r="D608" s="231">
        <f t="shared" si="22"/>
        <v>55.269655172413785</v>
      </c>
      <c r="E608" s="231">
        <f t="shared" si="22"/>
        <v>23.75241379310345</v>
      </c>
      <c r="F608" s="231">
        <f t="shared" si="22"/>
        <v>27.658275862068969</v>
      </c>
      <c r="G608" s="231">
        <f t="shared" si="22"/>
        <v>49.326206896551724</v>
      </c>
      <c r="H608" s="231">
        <f t="shared" si="22"/>
        <v>60.950344827586214</v>
      </c>
      <c r="I608" s="231">
        <f t="shared" si="22"/>
        <v>25.784482758620694</v>
      </c>
      <c r="J608" s="231">
        <f t="shared" si="22"/>
        <v>65.932068965517232</v>
      </c>
      <c r="K608" s="231">
        <f t="shared" si="22"/>
        <v>8.5900000000000016</v>
      </c>
      <c r="L608" s="231">
        <f t="shared" si="22"/>
        <v>2.6165517241379312</v>
      </c>
      <c r="M608" s="230">
        <f t="shared" si="22"/>
        <v>54.359310344827563</v>
      </c>
    </row>
    <row r="609" spans="1:13" ht="15.75" customHeight="1" x14ac:dyDescent="0.2">
      <c r="A609" s="358"/>
      <c r="B609" s="247">
        <v>44440</v>
      </c>
      <c r="C609" s="250">
        <v>87.13</v>
      </c>
      <c r="D609" s="248">
        <v>59.21</v>
      </c>
      <c r="E609" s="248">
        <v>27.06</v>
      </c>
      <c r="F609" s="248">
        <v>30.41</v>
      </c>
      <c r="G609" s="248">
        <v>52.85</v>
      </c>
      <c r="H609" s="248">
        <v>65.41</v>
      </c>
      <c r="I609" s="248">
        <v>20.88</v>
      </c>
      <c r="J609" s="248">
        <v>70.540000000000006</v>
      </c>
      <c r="K609" s="248">
        <v>14.09</v>
      </c>
      <c r="L609" s="248">
        <v>2.1</v>
      </c>
      <c r="M609" s="250">
        <v>57.74</v>
      </c>
    </row>
    <row r="610" spans="1:13" ht="15.75" customHeight="1" x14ac:dyDescent="0.2">
      <c r="A610" s="358"/>
      <c r="B610" s="225">
        <v>44441</v>
      </c>
      <c r="C610" s="254">
        <v>86.81</v>
      </c>
      <c r="D610" s="252">
        <v>58.92</v>
      </c>
      <c r="E610" s="252">
        <v>26.55</v>
      </c>
      <c r="F610" s="252">
        <v>30.1</v>
      </c>
      <c r="G610" s="252">
        <v>52.5</v>
      </c>
      <c r="H610" s="252">
        <v>65.239999999999995</v>
      </c>
      <c r="I610" s="252">
        <v>21.86</v>
      </c>
      <c r="J610" s="252">
        <v>70.040000000000006</v>
      </c>
      <c r="K610" s="252">
        <v>13.15</v>
      </c>
      <c r="L610" s="252">
        <v>2.23</v>
      </c>
      <c r="M610" s="254">
        <v>57.46</v>
      </c>
    </row>
    <row r="611" spans="1:13" ht="15.75" customHeight="1" x14ac:dyDescent="0.2">
      <c r="A611" s="358"/>
      <c r="B611" s="225">
        <v>44442</v>
      </c>
      <c r="C611" s="254">
        <v>86.41</v>
      </c>
      <c r="D611" s="252">
        <v>58.63</v>
      </c>
      <c r="E611" s="252">
        <v>26.36</v>
      </c>
      <c r="F611" s="252">
        <v>29.91</v>
      </c>
      <c r="G611" s="252">
        <v>52.32</v>
      </c>
      <c r="H611" s="252">
        <v>65.06</v>
      </c>
      <c r="I611" s="252">
        <v>21.94</v>
      </c>
      <c r="J611" s="252">
        <v>69.48</v>
      </c>
      <c r="K611" s="252">
        <v>12.22</v>
      </c>
      <c r="L611" s="252">
        <v>2.36</v>
      </c>
      <c r="M611" s="254">
        <v>57.21</v>
      </c>
    </row>
    <row r="612" spans="1:13" ht="15.75" customHeight="1" x14ac:dyDescent="0.2">
      <c r="A612" s="358"/>
      <c r="B612" s="225">
        <v>44443</v>
      </c>
      <c r="C612" s="254">
        <v>86.17</v>
      </c>
      <c r="D612" s="252">
        <v>58.37</v>
      </c>
      <c r="E612" s="252">
        <v>26.18</v>
      </c>
      <c r="F612" s="252">
        <v>29.79</v>
      </c>
      <c r="G612" s="252">
        <v>51.97</v>
      </c>
      <c r="H612" s="252">
        <v>64.72</v>
      </c>
      <c r="I612" s="252">
        <v>22.48</v>
      </c>
      <c r="J612" s="252">
        <v>69.17</v>
      </c>
      <c r="K612" s="252">
        <v>10.87</v>
      </c>
      <c r="L612" s="252">
        <v>2.39</v>
      </c>
      <c r="M612" s="254">
        <v>56.95</v>
      </c>
    </row>
    <row r="613" spans="1:13" ht="15.75" customHeight="1" x14ac:dyDescent="0.2">
      <c r="A613" s="358"/>
      <c r="B613" s="225">
        <v>44444</v>
      </c>
      <c r="C613" s="254">
        <v>85.94</v>
      </c>
      <c r="D613" s="252">
        <v>58.15</v>
      </c>
      <c r="E613" s="252">
        <v>25.99</v>
      </c>
      <c r="F613" s="252">
        <v>29.67</v>
      </c>
      <c r="G613" s="252">
        <v>51.61</v>
      </c>
      <c r="H613" s="252">
        <v>64.37</v>
      </c>
      <c r="I613" s="252">
        <v>23.23</v>
      </c>
      <c r="J613" s="252">
        <v>68.790000000000006</v>
      </c>
      <c r="K613" s="252">
        <v>10.29</v>
      </c>
      <c r="L613" s="252">
        <v>2.4300000000000002</v>
      </c>
      <c r="M613" s="254">
        <v>56.7</v>
      </c>
    </row>
    <row r="614" spans="1:13" ht="15.75" customHeight="1" x14ac:dyDescent="0.2">
      <c r="A614" s="358"/>
      <c r="B614" s="225">
        <v>44445</v>
      </c>
      <c r="C614" s="254">
        <v>85.7</v>
      </c>
      <c r="D614" s="252">
        <v>57.82</v>
      </c>
      <c r="E614" s="252">
        <v>25.62</v>
      </c>
      <c r="F614" s="252">
        <v>29.38</v>
      </c>
      <c r="G614" s="252">
        <v>51.43</v>
      </c>
      <c r="H614" s="252">
        <v>63.85</v>
      </c>
      <c r="I614" s="252">
        <v>23.2</v>
      </c>
      <c r="J614" s="252">
        <v>68.42</v>
      </c>
      <c r="K614" s="252">
        <v>9.68</v>
      </c>
      <c r="L614" s="252">
        <v>2.4900000000000002</v>
      </c>
      <c r="M614" s="254">
        <v>56.41</v>
      </c>
    </row>
    <row r="615" spans="1:13" ht="15.75" customHeight="1" x14ac:dyDescent="0.2">
      <c r="A615" s="358"/>
      <c r="B615" s="225">
        <v>44446</v>
      </c>
      <c r="C615" s="254">
        <v>85.46</v>
      </c>
      <c r="D615" s="252">
        <v>57.49</v>
      </c>
      <c r="E615" s="252">
        <v>25.37</v>
      </c>
      <c r="F615" s="252">
        <v>29.27</v>
      </c>
      <c r="G615" s="252">
        <v>51.08</v>
      </c>
      <c r="H615" s="252">
        <v>63.33</v>
      </c>
      <c r="I615" s="252">
        <v>23.73</v>
      </c>
      <c r="J615" s="252">
        <v>68.349999999999994</v>
      </c>
      <c r="K615" s="252">
        <v>10.07</v>
      </c>
      <c r="L615" s="252">
        <v>2.7</v>
      </c>
      <c r="M615" s="254">
        <v>56.15</v>
      </c>
    </row>
    <row r="616" spans="1:13" ht="15.75" customHeight="1" x14ac:dyDescent="0.2">
      <c r="A616" s="358"/>
      <c r="B616" s="225">
        <v>44447</v>
      </c>
      <c r="C616" s="254">
        <v>85.3</v>
      </c>
      <c r="D616" s="252">
        <v>57.23</v>
      </c>
      <c r="E616" s="252">
        <v>25.12</v>
      </c>
      <c r="F616" s="252">
        <v>29.11</v>
      </c>
      <c r="G616" s="252">
        <v>50.72</v>
      </c>
      <c r="H616" s="252">
        <v>62.82</v>
      </c>
      <c r="I616" s="252">
        <v>24.37</v>
      </c>
      <c r="J616" s="252">
        <v>68.17</v>
      </c>
      <c r="K616" s="252">
        <v>9.42</v>
      </c>
      <c r="L616" s="252">
        <v>2.74</v>
      </c>
      <c r="M616" s="254">
        <v>55.89</v>
      </c>
    </row>
    <row r="617" spans="1:13" ht="15.75" customHeight="1" x14ac:dyDescent="0.2">
      <c r="A617" s="358"/>
      <c r="B617" s="225">
        <v>44448</v>
      </c>
      <c r="C617" s="254">
        <v>85.06</v>
      </c>
      <c r="D617" s="252">
        <v>56.94</v>
      </c>
      <c r="E617" s="252">
        <v>24.94</v>
      </c>
      <c r="F617" s="252">
        <v>28.95</v>
      </c>
      <c r="G617" s="252">
        <v>50.37</v>
      </c>
      <c r="H617" s="252">
        <v>62.47</v>
      </c>
      <c r="I617" s="252">
        <v>24.85</v>
      </c>
      <c r="J617" s="252">
        <v>67.92</v>
      </c>
      <c r="K617" s="252">
        <v>9.2899999999999991</v>
      </c>
      <c r="L617" s="252">
        <v>2.5299999999999998</v>
      </c>
      <c r="M617" s="254">
        <v>55.62</v>
      </c>
    </row>
    <row r="618" spans="1:13" ht="15.75" customHeight="1" x14ac:dyDescent="0.2">
      <c r="A618" s="358"/>
      <c r="B618" s="225">
        <v>44449</v>
      </c>
      <c r="C618" s="254">
        <v>84.67</v>
      </c>
      <c r="D618" s="252">
        <v>56.64</v>
      </c>
      <c r="E618" s="252">
        <v>24.76</v>
      </c>
      <c r="F618" s="252">
        <v>28.76</v>
      </c>
      <c r="G618" s="252">
        <v>50.19</v>
      </c>
      <c r="H618" s="252">
        <v>62.13</v>
      </c>
      <c r="I618" s="252">
        <v>25.32</v>
      </c>
      <c r="J618" s="252">
        <v>67.67</v>
      </c>
      <c r="K618" s="252">
        <v>8.9700000000000006</v>
      </c>
      <c r="L618" s="252">
        <v>2.4900000000000002</v>
      </c>
      <c r="M618" s="254">
        <v>55.35</v>
      </c>
    </row>
    <row r="619" spans="1:13" ht="15.75" customHeight="1" x14ac:dyDescent="0.2">
      <c r="A619" s="358"/>
      <c r="B619" s="225">
        <v>44450</v>
      </c>
      <c r="C619" s="254">
        <v>84.35</v>
      </c>
      <c r="D619" s="252">
        <v>56.42</v>
      </c>
      <c r="E619" s="252">
        <v>24.63</v>
      </c>
      <c r="F619" s="252">
        <v>28.61</v>
      </c>
      <c r="G619" s="252">
        <v>50.01</v>
      </c>
      <c r="H619" s="252">
        <v>61.96</v>
      </c>
      <c r="I619" s="252">
        <v>25.75</v>
      </c>
      <c r="J619" s="252">
        <v>67.23</v>
      </c>
      <c r="K619" s="252">
        <v>8.4600000000000009</v>
      </c>
      <c r="L619" s="252">
        <v>2.63</v>
      </c>
      <c r="M619" s="254">
        <v>55.15</v>
      </c>
    </row>
    <row r="620" spans="1:13" ht="15.75" customHeight="1" x14ac:dyDescent="0.2">
      <c r="A620" s="358"/>
      <c r="B620" s="225">
        <v>44451</v>
      </c>
      <c r="C620" s="254">
        <v>84.12</v>
      </c>
      <c r="D620" s="252">
        <v>56.16</v>
      </c>
      <c r="E620" s="252">
        <v>24.45</v>
      </c>
      <c r="F620" s="252">
        <v>28.37</v>
      </c>
      <c r="G620" s="252">
        <v>49.83</v>
      </c>
      <c r="H620" s="252">
        <v>61.79</v>
      </c>
      <c r="I620" s="252">
        <v>26.1</v>
      </c>
      <c r="J620" s="252">
        <v>66.67</v>
      </c>
      <c r="K620" s="252">
        <v>8.08</v>
      </c>
      <c r="L620" s="252">
        <v>2.4900000000000002</v>
      </c>
      <c r="M620" s="254">
        <v>54.94</v>
      </c>
    </row>
    <row r="621" spans="1:13" ht="15.75" customHeight="1" x14ac:dyDescent="0.2">
      <c r="A621" s="358"/>
      <c r="B621" s="225">
        <v>44452</v>
      </c>
      <c r="C621" s="254">
        <v>83.96</v>
      </c>
      <c r="D621" s="252">
        <v>55.87</v>
      </c>
      <c r="E621" s="252">
        <v>24.15</v>
      </c>
      <c r="F621" s="252">
        <v>28.21</v>
      </c>
      <c r="G621" s="252">
        <v>49.66</v>
      </c>
      <c r="H621" s="252">
        <v>61.44</v>
      </c>
      <c r="I621" s="252">
        <v>26.36</v>
      </c>
      <c r="J621" s="252">
        <v>66.48</v>
      </c>
      <c r="K621" s="252">
        <v>7.71</v>
      </c>
      <c r="L621" s="252">
        <v>2.46</v>
      </c>
      <c r="M621" s="254">
        <v>54.73</v>
      </c>
    </row>
    <row r="622" spans="1:13" ht="15.75" customHeight="1" x14ac:dyDescent="0.2">
      <c r="A622" s="358"/>
      <c r="B622" s="225">
        <v>44453</v>
      </c>
      <c r="C622" s="254">
        <v>83.8</v>
      </c>
      <c r="D622" s="252">
        <v>55.58</v>
      </c>
      <c r="E622" s="252">
        <v>23.91</v>
      </c>
      <c r="F622" s="252">
        <v>27.91</v>
      </c>
      <c r="G622" s="252">
        <v>49.48</v>
      </c>
      <c r="H622" s="252">
        <v>61.1</v>
      </c>
      <c r="I622" s="252">
        <v>26.65</v>
      </c>
      <c r="J622" s="252">
        <v>66.040000000000006</v>
      </c>
      <c r="K622" s="252">
        <v>7.85</v>
      </c>
      <c r="L622" s="252">
        <v>2.4900000000000002</v>
      </c>
      <c r="M622" s="254">
        <v>54.52</v>
      </c>
    </row>
    <row r="623" spans="1:13" ht="15.75" customHeight="1" x14ac:dyDescent="0.2">
      <c r="A623" s="358"/>
      <c r="B623" s="225">
        <v>44454</v>
      </c>
      <c r="C623" s="254">
        <v>83.65</v>
      </c>
      <c r="D623" s="252">
        <v>55.25</v>
      </c>
      <c r="E623" s="252">
        <v>23.73</v>
      </c>
      <c r="F623" s="252">
        <v>27.62</v>
      </c>
      <c r="G623" s="252">
        <v>49.3</v>
      </c>
      <c r="H623" s="252">
        <v>60.93</v>
      </c>
      <c r="I623" s="252">
        <v>24.45</v>
      </c>
      <c r="J623" s="252">
        <v>65.73</v>
      </c>
      <c r="K623" s="252">
        <v>7.69</v>
      </c>
      <c r="L623" s="252">
        <v>2.56</v>
      </c>
      <c r="M623" s="254">
        <v>54.32</v>
      </c>
    </row>
    <row r="624" spans="1:13" ht="15.75" customHeight="1" x14ac:dyDescent="0.2">
      <c r="A624" s="358"/>
      <c r="B624" s="225">
        <v>44455</v>
      </c>
      <c r="C624" s="254">
        <v>83.33</v>
      </c>
      <c r="D624" s="252">
        <v>54.99</v>
      </c>
      <c r="E624" s="252">
        <v>23.49</v>
      </c>
      <c r="F624" s="252">
        <v>27.32</v>
      </c>
      <c r="G624" s="252">
        <v>48.95</v>
      </c>
      <c r="H624" s="252">
        <v>60.59</v>
      </c>
      <c r="I624" s="252">
        <v>27.1</v>
      </c>
      <c r="J624" s="252">
        <v>65.42</v>
      </c>
      <c r="K624" s="252">
        <v>7.82</v>
      </c>
      <c r="L624" s="252">
        <v>2.6</v>
      </c>
      <c r="M624" s="254">
        <v>54.06</v>
      </c>
    </row>
    <row r="625" spans="1:13" ht="15.75" customHeight="1" x14ac:dyDescent="0.2">
      <c r="A625" s="358"/>
      <c r="B625" s="225">
        <v>44456</v>
      </c>
      <c r="C625" s="254">
        <v>83.02</v>
      </c>
      <c r="D625" s="252">
        <v>54.66</v>
      </c>
      <c r="E625" s="252">
        <v>23.31</v>
      </c>
      <c r="F625" s="252">
        <v>27.12</v>
      </c>
      <c r="G625" s="252">
        <v>48.77</v>
      </c>
      <c r="H625" s="252">
        <v>60.25</v>
      </c>
      <c r="I625" s="252">
        <v>27.31</v>
      </c>
      <c r="J625" s="252">
        <v>64.790000000000006</v>
      </c>
      <c r="K625" s="252">
        <v>7.66</v>
      </c>
      <c r="L625" s="252">
        <v>2.56</v>
      </c>
      <c r="M625" s="254">
        <v>53.8</v>
      </c>
    </row>
    <row r="626" spans="1:13" ht="15.75" customHeight="1" x14ac:dyDescent="0.2">
      <c r="A626" s="358"/>
      <c r="B626" s="225">
        <v>44457</v>
      </c>
      <c r="C626" s="254">
        <v>82.79</v>
      </c>
      <c r="D626" s="252">
        <v>54.4</v>
      </c>
      <c r="E626" s="252">
        <v>22.96</v>
      </c>
      <c r="F626" s="252">
        <v>26.98</v>
      </c>
      <c r="G626" s="252">
        <v>48.59</v>
      </c>
      <c r="H626" s="252">
        <v>59.91</v>
      </c>
      <c r="I626" s="252">
        <v>27.66</v>
      </c>
      <c r="J626" s="252">
        <v>64.48</v>
      </c>
      <c r="K626" s="252">
        <v>7.43</v>
      </c>
      <c r="L626" s="252">
        <v>2.33</v>
      </c>
      <c r="M626" s="254">
        <v>53.56</v>
      </c>
    </row>
    <row r="627" spans="1:13" ht="15.75" customHeight="1" x14ac:dyDescent="0.2">
      <c r="A627" s="358"/>
      <c r="B627" s="225">
        <v>44458</v>
      </c>
      <c r="C627" s="254">
        <v>82.55</v>
      </c>
      <c r="D627" s="252">
        <v>54.11</v>
      </c>
      <c r="E627" s="252">
        <v>22.72</v>
      </c>
      <c r="F627" s="252">
        <v>26.78</v>
      </c>
      <c r="G627" s="252">
        <v>48.41</v>
      </c>
      <c r="H627" s="252">
        <v>59.57</v>
      </c>
      <c r="I627" s="252">
        <v>27.87</v>
      </c>
      <c r="J627" s="252">
        <v>64.290000000000006</v>
      </c>
      <c r="K627" s="252">
        <v>7.45</v>
      </c>
      <c r="L627" s="252">
        <v>2.4900000000000002</v>
      </c>
      <c r="M627" s="254">
        <v>53.35</v>
      </c>
    </row>
    <row r="628" spans="1:13" ht="15.75" customHeight="1" x14ac:dyDescent="0.2">
      <c r="A628" s="358"/>
      <c r="B628" s="225">
        <v>44459</v>
      </c>
      <c r="C628" s="254">
        <v>82.32</v>
      </c>
      <c r="D628" s="252">
        <v>53.84</v>
      </c>
      <c r="E628" s="252">
        <v>22.55</v>
      </c>
      <c r="F628" s="252">
        <v>26.58</v>
      </c>
      <c r="G628" s="252">
        <v>48.06</v>
      </c>
      <c r="H628" s="252">
        <v>59.23</v>
      </c>
      <c r="I628" s="252">
        <v>28.53</v>
      </c>
      <c r="J628" s="252">
        <v>64.040000000000006</v>
      </c>
      <c r="K628" s="252">
        <v>7.3</v>
      </c>
      <c r="L628" s="252">
        <v>2.56</v>
      </c>
      <c r="M628" s="254">
        <v>53.1</v>
      </c>
    </row>
    <row r="629" spans="1:13" ht="15.75" customHeight="1" x14ac:dyDescent="0.2">
      <c r="A629" s="358"/>
      <c r="B629" s="225">
        <v>44460</v>
      </c>
      <c r="C629" s="254">
        <v>82.08</v>
      </c>
      <c r="D629" s="252">
        <v>53.54</v>
      </c>
      <c r="E629" s="252">
        <v>22.08</v>
      </c>
      <c r="F629" s="252">
        <v>26.27</v>
      </c>
      <c r="G629" s="252">
        <v>47.88</v>
      </c>
      <c r="H629" s="252">
        <v>58.89</v>
      </c>
      <c r="I629" s="252">
        <v>28.6</v>
      </c>
      <c r="J629" s="252">
        <v>63.29</v>
      </c>
      <c r="K629" s="252">
        <v>7.28</v>
      </c>
      <c r="L629" s="252">
        <v>2.77</v>
      </c>
      <c r="M629" s="254">
        <v>52.86</v>
      </c>
    </row>
    <row r="630" spans="1:13" ht="15.75" customHeight="1" x14ac:dyDescent="0.2">
      <c r="A630" s="358"/>
      <c r="B630" s="225">
        <v>44461</v>
      </c>
      <c r="C630" s="254">
        <v>81.69</v>
      </c>
      <c r="D630" s="252">
        <v>53.22</v>
      </c>
      <c r="E630" s="252">
        <v>21.73</v>
      </c>
      <c r="F630" s="252">
        <v>26.08</v>
      </c>
      <c r="G630" s="252">
        <v>47.7</v>
      </c>
      <c r="H630" s="252">
        <v>58.55</v>
      </c>
      <c r="I630" s="252">
        <v>28.15</v>
      </c>
      <c r="J630" s="252">
        <v>62.92</v>
      </c>
      <c r="K630" s="252">
        <v>7.3</v>
      </c>
      <c r="L630" s="252">
        <v>2.92</v>
      </c>
      <c r="M630" s="254">
        <v>52.59</v>
      </c>
    </row>
    <row r="631" spans="1:13" ht="15.75" customHeight="1" x14ac:dyDescent="0.2">
      <c r="A631" s="358"/>
      <c r="B631" s="225">
        <v>44462</v>
      </c>
      <c r="C631" s="254">
        <v>81.459999999999994</v>
      </c>
      <c r="D631" s="252">
        <v>52.97</v>
      </c>
      <c r="E631" s="252">
        <v>21.56</v>
      </c>
      <c r="F631" s="252">
        <v>25.9</v>
      </c>
      <c r="G631" s="252">
        <v>47.35</v>
      </c>
      <c r="H631" s="252">
        <v>58.38</v>
      </c>
      <c r="I631" s="252">
        <v>28.46</v>
      </c>
      <c r="J631" s="252">
        <v>63.54</v>
      </c>
      <c r="K631" s="252">
        <v>7.09</v>
      </c>
      <c r="L631" s="252">
        <v>2.85</v>
      </c>
      <c r="M631" s="254">
        <v>52.38</v>
      </c>
    </row>
    <row r="632" spans="1:13" ht="15.75" customHeight="1" x14ac:dyDescent="0.2">
      <c r="A632" s="358"/>
      <c r="B632" s="225">
        <v>44463</v>
      </c>
      <c r="C632" s="254">
        <v>81.77</v>
      </c>
      <c r="D632" s="252">
        <v>52.82</v>
      </c>
      <c r="E632" s="252">
        <v>22.08</v>
      </c>
      <c r="F632" s="252">
        <v>25.84</v>
      </c>
      <c r="G632" s="252">
        <v>47.35</v>
      </c>
      <c r="H632" s="252">
        <v>58.38</v>
      </c>
      <c r="I632" s="252">
        <v>29.09</v>
      </c>
      <c r="J632" s="252">
        <v>63.85</v>
      </c>
      <c r="K632" s="252">
        <v>7.02</v>
      </c>
      <c r="L632" s="252">
        <v>2.88</v>
      </c>
      <c r="M632" s="254">
        <v>52.47</v>
      </c>
    </row>
    <row r="633" spans="1:13" ht="15.75" customHeight="1" x14ac:dyDescent="0.2">
      <c r="A633" s="358"/>
      <c r="B633" s="225">
        <v>44464</v>
      </c>
      <c r="C633" s="254">
        <v>81.540000000000006</v>
      </c>
      <c r="D633" s="252">
        <v>52.53</v>
      </c>
      <c r="E633" s="252">
        <v>21.91</v>
      </c>
      <c r="F633" s="252">
        <v>25.73</v>
      </c>
      <c r="G633" s="252">
        <v>47.17</v>
      </c>
      <c r="H633" s="252">
        <v>58.04</v>
      </c>
      <c r="I633" s="252">
        <v>28.41</v>
      </c>
      <c r="J633" s="252">
        <v>63.67</v>
      </c>
      <c r="K633" s="252">
        <v>6.99</v>
      </c>
      <c r="L633" s="252">
        <v>2.92</v>
      </c>
      <c r="M633" s="254">
        <v>52.25</v>
      </c>
    </row>
    <row r="634" spans="1:13" ht="15.75" customHeight="1" x14ac:dyDescent="0.2">
      <c r="A634" s="358"/>
      <c r="B634" s="225">
        <v>44465</v>
      </c>
      <c r="C634" s="254">
        <v>81.38</v>
      </c>
      <c r="D634" s="252">
        <v>52.2</v>
      </c>
      <c r="E634" s="252">
        <v>21.73</v>
      </c>
      <c r="F634" s="252">
        <v>25.61</v>
      </c>
      <c r="G634" s="252">
        <v>46.99</v>
      </c>
      <c r="H634" s="252">
        <v>57.71</v>
      </c>
      <c r="I634" s="252">
        <v>27.3</v>
      </c>
      <c r="J634" s="252">
        <v>63.35</v>
      </c>
      <c r="K634" s="252">
        <v>7.06</v>
      </c>
      <c r="L634" s="252">
        <v>3.03</v>
      </c>
      <c r="M634" s="254">
        <v>52.06</v>
      </c>
    </row>
    <row r="635" spans="1:13" ht="15.75" customHeight="1" x14ac:dyDescent="0.2">
      <c r="A635" s="358"/>
      <c r="B635" s="225">
        <v>44466</v>
      </c>
      <c r="C635" s="254">
        <v>81.150000000000006</v>
      </c>
      <c r="D635" s="252">
        <v>51.9</v>
      </c>
      <c r="E635" s="252">
        <v>21.5</v>
      </c>
      <c r="F635" s="252">
        <v>25.44</v>
      </c>
      <c r="G635" s="252">
        <v>46.82</v>
      </c>
      <c r="H635" s="252">
        <v>57.37</v>
      </c>
      <c r="I635" s="252">
        <v>27.34</v>
      </c>
      <c r="J635" s="252">
        <v>62.85</v>
      </c>
      <c r="K635" s="252">
        <v>6.87</v>
      </c>
      <c r="L635" s="252">
        <v>2.96</v>
      </c>
      <c r="M635" s="254">
        <v>51.82</v>
      </c>
    </row>
    <row r="636" spans="1:13" ht="15.75" customHeight="1" x14ac:dyDescent="0.2">
      <c r="A636" s="358"/>
      <c r="B636" s="225">
        <v>44467</v>
      </c>
      <c r="C636" s="254">
        <v>80.84</v>
      </c>
      <c r="D636" s="252">
        <v>51.61</v>
      </c>
      <c r="E636" s="252">
        <v>21.33</v>
      </c>
      <c r="F636" s="252">
        <v>25.29</v>
      </c>
      <c r="G636" s="252">
        <v>46.64</v>
      </c>
      <c r="H636" s="252">
        <v>57.2</v>
      </c>
      <c r="I636" s="252">
        <v>27.01</v>
      </c>
      <c r="J636" s="252">
        <v>62.67</v>
      </c>
      <c r="K636" s="252">
        <v>6.83</v>
      </c>
      <c r="L636" s="252">
        <v>2.92</v>
      </c>
      <c r="M636" s="254">
        <v>51.61</v>
      </c>
    </row>
    <row r="637" spans="1:13" ht="15.75" customHeight="1" x14ac:dyDescent="0.2">
      <c r="A637" s="358"/>
      <c r="B637" s="225">
        <v>44468</v>
      </c>
      <c r="C637" s="254">
        <v>80.61</v>
      </c>
      <c r="D637" s="252">
        <v>51.35</v>
      </c>
      <c r="E637" s="252">
        <v>21.05</v>
      </c>
      <c r="F637" s="252">
        <v>25.08</v>
      </c>
      <c r="G637" s="252">
        <v>46.46</v>
      </c>
      <c r="H637" s="252">
        <v>56.87</v>
      </c>
      <c r="I637" s="252">
        <v>23.75</v>
      </c>
      <c r="J637" s="252">
        <v>62.17</v>
      </c>
      <c r="K637" s="252">
        <v>7.17</v>
      </c>
      <c r="L637" s="252">
        <v>3</v>
      </c>
      <c r="M637" s="254">
        <v>51.37</v>
      </c>
    </row>
    <row r="638" spans="1:13" ht="15.75" customHeight="1" x14ac:dyDescent="0.2">
      <c r="A638" s="359"/>
      <c r="B638" s="224">
        <v>44469</v>
      </c>
      <c r="C638" s="257"/>
      <c r="D638" s="255"/>
      <c r="E638" s="255"/>
      <c r="F638" s="255"/>
      <c r="G638" s="255"/>
      <c r="H638" s="255"/>
      <c r="I638" s="255"/>
      <c r="J638" s="255"/>
      <c r="K638" s="255"/>
      <c r="L638" s="255"/>
      <c r="M638" s="257"/>
    </row>
    <row r="639" spans="1:13" ht="15.75" customHeight="1" x14ac:dyDescent="0.2"/>
    <row r="640" spans="1:13" ht="15.75" customHeight="1" x14ac:dyDescent="0.2"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</row>
    <row r="641" spans="1:1" s="51" customFormat="1" ht="14.25" x14ac:dyDescent="0.2">
      <c r="A641" s="87" t="s">
        <v>245</v>
      </c>
    </row>
    <row r="642" spans="1:1" ht="15.75" customHeight="1" x14ac:dyDescent="0.2"/>
    <row r="643" spans="1:1" ht="15.75" customHeight="1" x14ac:dyDescent="0.2"/>
    <row r="644" spans="1:1" ht="15.75" customHeight="1" x14ac:dyDescent="0.2"/>
    <row r="645" spans="1:1" ht="15.75" customHeight="1" x14ac:dyDescent="0.2"/>
    <row r="646" spans="1:1" ht="15.75" customHeight="1" x14ac:dyDescent="0.2"/>
    <row r="647" spans="1:1" ht="15.75" customHeight="1" x14ac:dyDescent="0.2"/>
    <row r="648" spans="1:1" ht="15.75" customHeight="1" x14ac:dyDescent="0.2"/>
    <row r="649" spans="1:1" ht="15.75" customHeight="1" x14ac:dyDescent="0.2"/>
    <row r="650" spans="1:1" ht="15.75" customHeight="1" x14ac:dyDescent="0.2"/>
    <row r="651" spans="1:1" ht="15.75" customHeight="1" x14ac:dyDescent="0.2"/>
    <row r="652" spans="1:1" ht="15.75" customHeight="1" x14ac:dyDescent="0.2"/>
    <row r="653" spans="1:1" ht="15.75" customHeight="1" x14ac:dyDescent="0.2"/>
    <row r="654" spans="1:1" ht="15.75" customHeight="1" x14ac:dyDescent="0.2"/>
    <row r="655" spans="1:1" ht="15.75" customHeight="1" x14ac:dyDescent="0.2"/>
    <row r="656" spans="1: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</sheetData>
  <mergeCells count="23">
    <mergeCell ref="A608:A638"/>
    <mergeCell ref="A576:A607"/>
    <mergeCell ref="A544:A575"/>
    <mergeCell ref="A6:A7"/>
    <mergeCell ref="A4:A5"/>
    <mergeCell ref="A450:A480"/>
    <mergeCell ref="A418:A449"/>
    <mergeCell ref="A389:A417"/>
    <mergeCell ref="A357:A388"/>
    <mergeCell ref="A513:A543"/>
    <mergeCell ref="A481:A512"/>
    <mergeCell ref="C2:M2"/>
    <mergeCell ref="A325:A356"/>
    <mergeCell ref="A294:A324"/>
    <mergeCell ref="A262:A293"/>
    <mergeCell ref="A231:A261"/>
    <mergeCell ref="A199:A230"/>
    <mergeCell ref="A167:A198"/>
    <mergeCell ref="A136:A166"/>
    <mergeCell ref="A104:A135"/>
    <mergeCell ref="A73:A103"/>
    <mergeCell ref="A41:A72"/>
    <mergeCell ref="A11:A40"/>
  </mergeCells>
  <pageMargins left="0.7" right="0.7" top="0.75" bottom="0.75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30"/>
  <sheetViews>
    <sheetView showGridLines="0" zoomScaleNormal="100" workbookViewId="0">
      <selection activeCell="C2" sqref="C2:O2"/>
    </sheetView>
  </sheetViews>
  <sheetFormatPr defaultColWidth="9.140625" defaultRowHeight="14.25" x14ac:dyDescent="0.2"/>
  <cols>
    <col min="1" max="1" width="7.85546875" style="51" customWidth="1"/>
    <col min="2" max="15" width="15.28515625" style="51" customWidth="1"/>
    <col min="16" max="16384" width="9.140625" style="51"/>
  </cols>
  <sheetData>
    <row r="1" spans="1:15" s="36" customFormat="1" x14ac:dyDescent="0.2"/>
    <row r="2" spans="1:15" ht="27.75" customHeight="1" x14ac:dyDescent="0.2">
      <c r="A2" s="143"/>
      <c r="B2" s="143"/>
      <c r="C2" s="352" t="s">
        <v>249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ht="15" x14ac:dyDescent="0.2">
      <c r="A3" s="37"/>
      <c r="B3" s="37"/>
      <c r="C3" s="170" t="s">
        <v>7</v>
      </c>
      <c r="D3" s="171" t="s">
        <v>8</v>
      </c>
      <c r="E3" s="171" t="s">
        <v>9</v>
      </c>
      <c r="F3" s="171" t="s">
        <v>10</v>
      </c>
      <c r="G3" s="171" t="s">
        <v>11</v>
      </c>
      <c r="H3" s="171" t="s">
        <v>12</v>
      </c>
      <c r="I3" s="171" t="s">
        <v>13</v>
      </c>
      <c r="J3" s="171" t="s">
        <v>14</v>
      </c>
      <c r="K3" s="171" t="s">
        <v>15</v>
      </c>
      <c r="L3" s="171" t="s">
        <v>16</v>
      </c>
      <c r="M3" s="171" t="s">
        <v>17</v>
      </c>
      <c r="N3" s="171" t="s">
        <v>18</v>
      </c>
      <c r="O3" s="170" t="s">
        <v>1</v>
      </c>
    </row>
    <row r="4" spans="1:15" ht="15" x14ac:dyDescent="0.2">
      <c r="A4" s="368">
        <v>2010</v>
      </c>
      <c r="B4" s="167" t="s">
        <v>133</v>
      </c>
      <c r="C4" s="69">
        <v>60626396</v>
      </c>
      <c r="D4" s="164">
        <v>55607348</v>
      </c>
      <c r="E4" s="164">
        <v>60690331</v>
      </c>
      <c r="F4" s="164">
        <v>60059862</v>
      </c>
      <c r="G4" s="164">
        <v>68130651</v>
      </c>
      <c r="H4" s="164">
        <v>65795212</v>
      </c>
      <c r="I4" s="164">
        <v>68313717</v>
      </c>
      <c r="J4" s="164">
        <v>75593824</v>
      </c>
      <c r="K4" s="164">
        <v>66734410</v>
      </c>
      <c r="L4" s="164">
        <v>66419219</v>
      </c>
      <c r="M4" s="164">
        <v>64087337</v>
      </c>
      <c r="N4" s="164">
        <v>65969091</v>
      </c>
      <c r="O4" s="69">
        <v>778027398</v>
      </c>
    </row>
    <row r="5" spans="1:15" ht="15" x14ac:dyDescent="0.2">
      <c r="A5" s="369"/>
      <c r="B5" s="168" t="s">
        <v>77</v>
      </c>
      <c r="C5" s="71">
        <v>1955690</v>
      </c>
      <c r="D5" s="72">
        <v>1985977</v>
      </c>
      <c r="E5" s="72">
        <v>1957753</v>
      </c>
      <c r="F5" s="72">
        <v>2001995</v>
      </c>
      <c r="G5" s="72">
        <v>2197763</v>
      </c>
      <c r="H5" s="72">
        <v>2193174</v>
      </c>
      <c r="I5" s="72">
        <v>2203668</v>
      </c>
      <c r="J5" s="72">
        <v>2438510</v>
      </c>
      <c r="K5" s="72">
        <v>2224480</v>
      </c>
      <c r="L5" s="72">
        <v>2142555</v>
      </c>
      <c r="M5" s="72">
        <v>2136245</v>
      </c>
      <c r="N5" s="72">
        <v>2128035</v>
      </c>
      <c r="O5" s="71">
        <v>2131582</v>
      </c>
    </row>
    <row r="6" spans="1:15" ht="15" x14ac:dyDescent="0.2">
      <c r="A6" s="368">
        <v>2011</v>
      </c>
      <c r="B6" s="167" t="s">
        <v>133</v>
      </c>
      <c r="C6" s="69">
        <v>65178040</v>
      </c>
      <c r="D6" s="164">
        <v>59158616</v>
      </c>
      <c r="E6" s="164">
        <v>65895328</v>
      </c>
      <c r="F6" s="164">
        <v>63178959</v>
      </c>
      <c r="G6" s="164">
        <v>69282717</v>
      </c>
      <c r="H6" s="164">
        <v>72126045</v>
      </c>
      <c r="I6" s="164">
        <v>76919236</v>
      </c>
      <c r="J6" s="164">
        <v>75956709</v>
      </c>
      <c r="K6" s="164">
        <v>71905674</v>
      </c>
      <c r="L6" s="164">
        <v>70069457</v>
      </c>
      <c r="M6" s="164">
        <v>65797021</v>
      </c>
      <c r="N6" s="164">
        <v>68281562</v>
      </c>
      <c r="O6" s="69">
        <v>823749364</v>
      </c>
    </row>
    <row r="7" spans="1:15" ht="15" x14ac:dyDescent="0.2">
      <c r="A7" s="369"/>
      <c r="B7" s="168" t="s">
        <v>77</v>
      </c>
      <c r="C7" s="71">
        <v>2102517</v>
      </c>
      <c r="D7" s="72">
        <v>2112808</v>
      </c>
      <c r="E7" s="72">
        <v>2125656</v>
      </c>
      <c r="F7" s="72">
        <v>2105965</v>
      </c>
      <c r="G7" s="72">
        <v>2234926</v>
      </c>
      <c r="H7" s="72">
        <v>2404202</v>
      </c>
      <c r="I7" s="72">
        <v>2481266</v>
      </c>
      <c r="J7" s="72">
        <v>2450216</v>
      </c>
      <c r="K7" s="72">
        <v>2396856</v>
      </c>
      <c r="L7" s="72">
        <v>2260305</v>
      </c>
      <c r="M7" s="72">
        <v>2193234</v>
      </c>
      <c r="N7" s="72">
        <v>2202631</v>
      </c>
      <c r="O7" s="71">
        <v>2256848</v>
      </c>
    </row>
    <row r="8" spans="1:15" ht="15" x14ac:dyDescent="0.2">
      <c r="A8" s="368">
        <v>2012</v>
      </c>
      <c r="B8" s="167" t="s">
        <v>133</v>
      </c>
      <c r="C8" s="69">
        <v>67137483</v>
      </c>
      <c r="D8" s="164">
        <v>63613247</v>
      </c>
      <c r="E8" s="164">
        <v>67727010</v>
      </c>
      <c r="F8" s="164">
        <v>66769376</v>
      </c>
      <c r="G8" s="164">
        <v>71703788</v>
      </c>
      <c r="H8" s="164">
        <v>77506799</v>
      </c>
      <c r="I8" s="164">
        <v>83573867</v>
      </c>
      <c r="J8" s="164">
        <v>80097978</v>
      </c>
      <c r="K8" s="164">
        <v>76396279</v>
      </c>
      <c r="L8" s="164">
        <v>75990939</v>
      </c>
      <c r="M8" s="164">
        <v>70456166</v>
      </c>
      <c r="N8" s="164">
        <v>71963543</v>
      </c>
      <c r="O8" s="69">
        <v>872936475</v>
      </c>
    </row>
    <row r="9" spans="1:15" ht="15" x14ac:dyDescent="0.2">
      <c r="A9" s="369"/>
      <c r="B9" s="168" t="s">
        <v>77</v>
      </c>
      <c r="C9" s="71">
        <v>2165725</v>
      </c>
      <c r="D9" s="72">
        <v>2193560</v>
      </c>
      <c r="E9" s="72">
        <v>2184742</v>
      </c>
      <c r="F9" s="72">
        <v>2225646</v>
      </c>
      <c r="G9" s="72">
        <v>2313025</v>
      </c>
      <c r="H9" s="72">
        <v>2583560</v>
      </c>
      <c r="I9" s="72">
        <v>2695931</v>
      </c>
      <c r="J9" s="72">
        <v>2583806</v>
      </c>
      <c r="K9" s="72">
        <v>2546543</v>
      </c>
      <c r="L9" s="72">
        <v>2451321</v>
      </c>
      <c r="M9" s="72">
        <v>2348539</v>
      </c>
      <c r="N9" s="72">
        <v>2321405</v>
      </c>
      <c r="O9" s="71">
        <v>2385072</v>
      </c>
    </row>
    <row r="10" spans="1:15" ht="15" x14ac:dyDescent="0.2">
      <c r="A10" s="368">
        <v>2013</v>
      </c>
      <c r="B10" s="167" t="s">
        <v>133</v>
      </c>
      <c r="C10" s="69">
        <v>71538387</v>
      </c>
      <c r="D10" s="164">
        <v>64378844</v>
      </c>
      <c r="E10" s="164">
        <v>71662936</v>
      </c>
      <c r="F10" s="164">
        <v>70859234</v>
      </c>
      <c r="G10" s="164">
        <v>80496209</v>
      </c>
      <c r="H10" s="164">
        <v>79433474</v>
      </c>
      <c r="I10" s="164">
        <v>84224117</v>
      </c>
      <c r="J10" s="164">
        <v>82986767</v>
      </c>
      <c r="K10" s="164">
        <v>80163154</v>
      </c>
      <c r="L10" s="164">
        <v>76076650</v>
      </c>
      <c r="M10" s="164">
        <v>73245933</v>
      </c>
      <c r="N10" s="164">
        <v>74388464</v>
      </c>
      <c r="O10" s="69">
        <v>909454169</v>
      </c>
    </row>
    <row r="11" spans="1:15" ht="15" x14ac:dyDescent="0.2">
      <c r="A11" s="369"/>
      <c r="B11" s="168" t="s">
        <v>77</v>
      </c>
      <c r="C11" s="71">
        <v>2307690</v>
      </c>
      <c r="D11" s="72">
        <v>2299244</v>
      </c>
      <c r="E11" s="72">
        <v>2311708</v>
      </c>
      <c r="F11" s="72">
        <v>2361974</v>
      </c>
      <c r="G11" s="72">
        <v>2596652</v>
      </c>
      <c r="H11" s="72">
        <v>2647782</v>
      </c>
      <c r="I11" s="72">
        <v>2716907</v>
      </c>
      <c r="J11" s="72">
        <v>2676992</v>
      </c>
      <c r="K11" s="72">
        <v>2672105</v>
      </c>
      <c r="L11" s="72">
        <v>2454085</v>
      </c>
      <c r="M11" s="72">
        <v>2441531</v>
      </c>
      <c r="N11" s="72">
        <v>2399628</v>
      </c>
      <c r="O11" s="71">
        <v>2491655</v>
      </c>
    </row>
    <row r="12" spans="1:15" ht="15" x14ac:dyDescent="0.2">
      <c r="A12" s="368">
        <v>2014</v>
      </c>
      <c r="B12" s="167" t="s">
        <v>133</v>
      </c>
      <c r="C12" s="69">
        <v>74527653</v>
      </c>
      <c r="D12" s="164">
        <v>66843877</v>
      </c>
      <c r="E12" s="164">
        <v>73786120</v>
      </c>
      <c r="F12" s="164">
        <v>72908847</v>
      </c>
      <c r="G12" s="164">
        <v>79584385</v>
      </c>
      <c r="H12" s="164">
        <v>80019990</v>
      </c>
      <c r="I12" s="164">
        <v>84905045</v>
      </c>
      <c r="J12" s="164">
        <v>83261512</v>
      </c>
      <c r="K12" s="164">
        <v>78215223</v>
      </c>
      <c r="L12" s="164">
        <v>77767193</v>
      </c>
      <c r="M12" s="164">
        <v>75343845</v>
      </c>
      <c r="N12" s="164">
        <v>77284887</v>
      </c>
      <c r="O12" s="69">
        <v>924448577</v>
      </c>
    </row>
    <row r="13" spans="1:15" ht="15" x14ac:dyDescent="0.2">
      <c r="A13" s="369"/>
      <c r="B13" s="168" t="s">
        <v>77</v>
      </c>
      <c r="C13" s="71">
        <v>2404118</v>
      </c>
      <c r="D13" s="72">
        <v>2387281</v>
      </c>
      <c r="E13" s="72">
        <v>2380197</v>
      </c>
      <c r="F13" s="72">
        <v>2430295</v>
      </c>
      <c r="G13" s="72">
        <v>2567238</v>
      </c>
      <c r="H13" s="72">
        <v>2667333</v>
      </c>
      <c r="I13" s="72">
        <v>2738872</v>
      </c>
      <c r="J13" s="72">
        <v>2685855</v>
      </c>
      <c r="K13" s="72">
        <v>2607174</v>
      </c>
      <c r="L13" s="72">
        <v>2508619</v>
      </c>
      <c r="M13" s="72">
        <v>2511462</v>
      </c>
      <c r="N13" s="72">
        <v>2493061</v>
      </c>
      <c r="O13" s="71">
        <v>2532736</v>
      </c>
    </row>
    <row r="14" spans="1:15" ht="15" x14ac:dyDescent="0.2">
      <c r="A14" s="368">
        <v>2015</v>
      </c>
      <c r="B14" s="167" t="s">
        <v>133</v>
      </c>
      <c r="C14" s="69">
        <v>77052717</v>
      </c>
      <c r="D14" s="164">
        <v>67912068</v>
      </c>
      <c r="E14" s="164">
        <v>75458980</v>
      </c>
      <c r="F14" s="164">
        <v>74176719</v>
      </c>
      <c r="G14" s="164">
        <v>82904907</v>
      </c>
      <c r="H14" s="164">
        <v>82471775</v>
      </c>
      <c r="I14" s="164">
        <v>88453369</v>
      </c>
      <c r="J14" s="164">
        <v>89858669</v>
      </c>
      <c r="K14" s="164">
        <v>84083159</v>
      </c>
      <c r="L14" s="164">
        <v>82263162</v>
      </c>
      <c r="M14" s="164">
        <v>79386847</v>
      </c>
      <c r="N14" s="164">
        <v>81133032</v>
      </c>
      <c r="O14" s="69">
        <v>965155404</v>
      </c>
    </row>
    <row r="15" spans="1:15" ht="15" x14ac:dyDescent="0.2">
      <c r="A15" s="369"/>
      <c r="B15" s="168" t="s">
        <v>77</v>
      </c>
      <c r="C15" s="71">
        <v>2485572</v>
      </c>
      <c r="D15" s="72">
        <v>2425431</v>
      </c>
      <c r="E15" s="72">
        <v>2434161</v>
      </c>
      <c r="F15" s="72">
        <v>2472557</v>
      </c>
      <c r="G15" s="72">
        <v>2674352</v>
      </c>
      <c r="H15" s="72">
        <v>2749059</v>
      </c>
      <c r="I15" s="72">
        <v>2853334</v>
      </c>
      <c r="J15" s="72">
        <v>2898667</v>
      </c>
      <c r="K15" s="72">
        <v>2802772</v>
      </c>
      <c r="L15" s="72">
        <v>2653650</v>
      </c>
      <c r="M15" s="72">
        <v>2646228</v>
      </c>
      <c r="N15" s="72">
        <v>2617195</v>
      </c>
      <c r="O15" s="71">
        <v>2644261</v>
      </c>
    </row>
    <row r="16" spans="1:15" ht="15" x14ac:dyDescent="0.2">
      <c r="A16" s="368">
        <v>2016</v>
      </c>
      <c r="B16" s="167" t="s">
        <v>133</v>
      </c>
      <c r="C16" s="69">
        <v>80206459</v>
      </c>
      <c r="D16" s="164">
        <v>74114256</v>
      </c>
      <c r="E16" s="164">
        <v>79146850</v>
      </c>
      <c r="F16" s="164">
        <v>80340362</v>
      </c>
      <c r="G16" s="164">
        <v>84951183</v>
      </c>
      <c r="H16" s="164">
        <v>88033179</v>
      </c>
      <c r="I16" s="164">
        <v>88076237</v>
      </c>
      <c r="J16" s="164">
        <v>91773451</v>
      </c>
      <c r="K16" s="164">
        <v>84766595</v>
      </c>
      <c r="L16" s="164">
        <v>85454129</v>
      </c>
      <c r="M16" s="164">
        <v>80802196</v>
      </c>
      <c r="N16" s="164">
        <v>80957730</v>
      </c>
      <c r="O16" s="69">
        <v>998622627</v>
      </c>
    </row>
    <row r="17" spans="1:16" ht="15" x14ac:dyDescent="0.2">
      <c r="A17" s="369"/>
      <c r="B17" s="168" t="s">
        <v>77</v>
      </c>
      <c r="C17" s="71">
        <v>2587305</v>
      </c>
      <c r="D17" s="72">
        <v>2555664</v>
      </c>
      <c r="E17" s="72">
        <v>2553124</v>
      </c>
      <c r="F17" s="72">
        <v>2678012</v>
      </c>
      <c r="G17" s="72">
        <v>2740361</v>
      </c>
      <c r="H17" s="72">
        <v>2934439</v>
      </c>
      <c r="I17" s="72">
        <v>2935875</v>
      </c>
      <c r="J17" s="72">
        <v>2960434</v>
      </c>
      <c r="K17" s="72">
        <v>2825553</v>
      </c>
      <c r="L17" s="72">
        <v>2756585</v>
      </c>
      <c r="M17" s="72">
        <v>2693407</v>
      </c>
      <c r="N17" s="72">
        <v>2698591</v>
      </c>
      <c r="O17" s="71">
        <v>2728477</v>
      </c>
    </row>
    <row r="18" spans="1:16" ht="15" x14ac:dyDescent="0.2">
      <c r="A18" s="368">
        <v>2017</v>
      </c>
      <c r="B18" s="167" t="s">
        <v>133</v>
      </c>
      <c r="C18" s="69">
        <v>81756501</v>
      </c>
      <c r="D18" s="164">
        <v>73514852</v>
      </c>
      <c r="E18" s="164">
        <v>81214868</v>
      </c>
      <c r="F18" s="164">
        <v>80662678</v>
      </c>
      <c r="G18" s="164">
        <v>87440604</v>
      </c>
      <c r="H18" s="164">
        <v>87007974</v>
      </c>
      <c r="I18" s="164">
        <v>93177171</v>
      </c>
      <c r="J18" s="164">
        <v>91794492</v>
      </c>
      <c r="K18" s="164">
        <v>87629907</v>
      </c>
      <c r="L18" s="164">
        <v>87114343</v>
      </c>
      <c r="M18" s="164">
        <v>84162792</v>
      </c>
      <c r="N18" s="164">
        <v>85164997</v>
      </c>
      <c r="O18" s="69">
        <v>1020641179</v>
      </c>
    </row>
    <row r="19" spans="1:16" ht="15" x14ac:dyDescent="0.2">
      <c r="A19" s="369"/>
      <c r="B19" s="168" t="s">
        <v>77</v>
      </c>
      <c r="C19" s="71">
        <v>2637306</v>
      </c>
      <c r="D19" s="72">
        <v>2625530</v>
      </c>
      <c r="E19" s="72">
        <v>2619834</v>
      </c>
      <c r="F19" s="72">
        <v>2602022</v>
      </c>
      <c r="G19" s="72">
        <v>2820665</v>
      </c>
      <c r="H19" s="72">
        <v>2900266</v>
      </c>
      <c r="I19" s="72">
        <v>3005715</v>
      </c>
      <c r="J19" s="72">
        <v>2961113</v>
      </c>
      <c r="K19" s="72">
        <v>2920997</v>
      </c>
      <c r="L19" s="72">
        <v>2810140</v>
      </c>
      <c r="M19" s="72">
        <v>2805426</v>
      </c>
      <c r="N19" s="72">
        <v>2747258</v>
      </c>
      <c r="O19" s="71">
        <v>2796277</v>
      </c>
    </row>
    <row r="20" spans="1:16" ht="15" x14ac:dyDescent="0.2">
      <c r="A20" s="368">
        <v>2018</v>
      </c>
      <c r="B20" s="167" t="s">
        <v>133</v>
      </c>
      <c r="C20" s="69">
        <v>84211529</v>
      </c>
      <c r="D20" s="164">
        <v>75691628</v>
      </c>
      <c r="E20" s="164">
        <v>84273785</v>
      </c>
      <c r="F20" s="164">
        <v>84239139</v>
      </c>
      <c r="G20" s="164">
        <v>90368583</v>
      </c>
      <c r="H20" s="164">
        <v>90830898</v>
      </c>
      <c r="I20" s="164">
        <v>95089692</v>
      </c>
      <c r="J20" s="164">
        <v>93402286</v>
      </c>
      <c r="K20" s="164">
        <v>88052987</v>
      </c>
      <c r="L20" s="164">
        <v>86863707</v>
      </c>
      <c r="M20" s="164">
        <v>83213083</v>
      </c>
      <c r="N20" s="164">
        <v>84728014</v>
      </c>
      <c r="O20" s="69">
        <v>1040965331</v>
      </c>
    </row>
    <row r="21" spans="1:16" ht="15" x14ac:dyDescent="0.2">
      <c r="A21" s="369"/>
      <c r="B21" s="168" t="s">
        <v>77</v>
      </c>
      <c r="C21" s="71">
        <v>2716501</v>
      </c>
      <c r="D21" s="72">
        <v>2703272</v>
      </c>
      <c r="E21" s="72">
        <v>2718509</v>
      </c>
      <c r="F21" s="72">
        <v>2807971</v>
      </c>
      <c r="G21" s="72">
        <v>2915116</v>
      </c>
      <c r="H21" s="72">
        <v>3027697</v>
      </c>
      <c r="I21" s="72">
        <v>3067409</v>
      </c>
      <c r="J21" s="72">
        <v>3012977</v>
      </c>
      <c r="K21" s="72">
        <v>2935100</v>
      </c>
      <c r="L21" s="72">
        <v>2802055</v>
      </c>
      <c r="M21" s="72">
        <v>2773769</v>
      </c>
      <c r="N21" s="72">
        <v>2733162</v>
      </c>
      <c r="O21" s="71">
        <v>2851960</v>
      </c>
    </row>
    <row r="22" spans="1:16" ht="15" x14ac:dyDescent="0.2">
      <c r="A22" s="368">
        <v>2019</v>
      </c>
      <c r="B22" s="167" t="s">
        <v>133</v>
      </c>
      <c r="C22" s="69">
        <v>83575597</v>
      </c>
      <c r="D22" s="164">
        <v>74797114</v>
      </c>
      <c r="E22" s="164">
        <v>84665873</v>
      </c>
      <c r="F22" s="164">
        <v>84968029</v>
      </c>
      <c r="G22" s="164">
        <v>93691726</v>
      </c>
      <c r="H22" s="164">
        <v>93135043</v>
      </c>
      <c r="I22" s="164">
        <v>96028306</v>
      </c>
      <c r="J22" s="164">
        <v>94170938</v>
      </c>
      <c r="K22" s="164">
        <v>91987004</v>
      </c>
      <c r="L22" s="164">
        <v>90439340</v>
      </c>
      <c r="M22" s="164">
        <v>86747435</v>
      </c>
      <c r="N22" s="164">
        <v>87563432</v>
      </c>
      <c r="O22" s="69">
        <v>1061769837</v>
      </c>
      <c r="P22" s="166"/>
    </row>
    <row r="23" spans="1:16" ht="15" x14ac:dyDescent="0.2">
      <c r="A23" s="369"/>
      <c r="B23" s="168" t="s">
        <v>77</v>
      </c>
      <c r="C23" s="71">
        <v>2695987</v>
      </c>
      <c r="D23" s="72">
        <v>2671326</v>
      </c>
      <c r="E23" s="72">
        <v>2731157</v>
      </c>
      <c r="F23" s="72">
        <v>2832268</v>
      </c>
      <c r="G23" s="72">
        <v>3022314</v>
      </c>
      <c r="H23" s="72">
        <v>3104501</v>
      </c>
      <c r="I23" s="72">
        <v>3097687</v>
      </c>
      <c r="J23" s="72">
        <v>3037772</v>
      </c>
      <c r="K23" s="72">
        <v>3066233</v>
      </c>
      <c r="L23" s="72">
        <v>2917398</v>
      </c>
      <c r="M23" s="72">
        <v>2891581</v>
      </c>
      <c r="N23" s="72">
        <v>2824627</v>
      </c>
      <c r="O23" s="71">
        <v>2908958</v>
      </c>
      <c r="P23" s="166"/>
    </row>
    <row r="24" spans="1:16" ht="15" x14ac:dyDescent="0.2">
      <c r="A24" s="367">
        <v>2020</v>
      </c>
      <c r="B24" s="167" t="s">
        <v>133</v>
      </c>
      <c r="C24" s="69">
        <v>84977984</v>
      </c>
      <c r="D24" s="68">
        <v>80120814</v>
      </c>
      <c r="E24" s="68">
        <v>88457622</v>
      </c>
      <c r="F24" s="68">
        <v>84337860</v>
      </c>
      <c r="G24" s="68">
        <v>90040182</v>
      </c>
      <c r="H24" s="68">
        <v>90923880</v>
      </c>
      <c r="I24" s="68">
        <v>98185060</v>
      </c>
      <c r="J24" s="68">
        <v>98344555</v>
      </c>
      <c r="K24" s="68">
        <v>95694060</v>
      </c>
      <c r="L24" s="68">
        <v>92905760</v>
      </c>
      <c r="M24" s="68">
        <v>85450620</v>
      </c>
      <c r="N24" s="165">
        <v>85625596</v>
      </c>
      <c r="O24" s="68">
        <f>SUM(C24:N24)</f>
        <v>1075063993</v>
      </c>
    </row>
    <row r="25" spans="1:16" ht="15" x14ac:dyDescent="0.2">
      <c r="A25" s="367"/>
      <c r="B25" s="169" t="s">
        <v>77</v>
      </c>
      <c r="C25" s="68">
        <v>2741225</v>
      </c>
      <c r="D25" s="68">
        <v>2762787</v>
      </c>
      <c r="E25" s="68">
        <v>2853472</v>
      </c>
      <c r="F25" s="68">
        <v>2811262</v>
      </c>
      <c r="G25" s="68">
        <v>2904522</v>
      </c>
      <c r="H25" s="68">
        <v>3030796</v>
      </c>
      <c r="I25" s="68">
        <v>3167260</v>
      </c>
      <c r="J25" s="68">
        <v>3172405</v>
      </c>
      <c r="K25" s="68">
        <v>3189802</v>
      </c>
      <c r="L25" s="68">
        <v>2996960</v>
      </c>
      <c r="M25" s="68">
        <v>2848354</v>
      </c>
      <c r="N25" s="165">
        <v>2762116</v>
      </c>
      <c r="O25" s="68">
        <f>AVERAGE(C25:N25)</f>
        <v>2936746.75</v>
      </c>
    </row>
    <row r="26" spans="1:16" ht="15" x14ac:dyDescent="0.2">
      <c r="A26" s="367" t="s">
        <v>231</v>
      </c>
      <c r="B26" s="167" t="s">
        <v>133</v>
      </c>
      <c r="C26" s="69">
        <v>84010000</v>
      </c>
      <c r="D26" s="164">
        <v>77000000</v>
      </c>
      <c r="E26" s="164">
        <v>85560000</v>
      </c>
      <c r="F26" s="164">
        <v>82500000</v>
      </c>
      <c r="G26" s="164">
        <f>G27*31</f>
        <v>91450000</v>
      </c>
      <c r="H26" s="164">
        <f>H27*30</f>
        <v>89400000</v>
      </c>
      <c r="I26" s="164">
        <f>I27*31</f>
        <v>96100000</v>
      </c>
      <c r="J26" s="164">
        <f>J27*31</f>
        <v>103540000</v>
      </c>
      <c r="K26" s="164">
        <f>K27*29</f>
        <v>92510000</v>
      </c>
      <c r="L26" s="164"/>
      <c r="M26" s="164"/>
      <c r="N26" s="285"/>
      <c r="O26" s="164">
        <f>SUM(C26:N26)</f>
        <v>802070000</v>
      </c>
    </row>
    <row r="27" spans="1:16" ht="15" x14ac:dyDescent="0.2">
      <c r="A27" s="367"/>
      <c r="B27" s="169" t="s">
        <v>77</v>
      </c>
      <c r="C27" s="68">
        <v>2710000</v>
      </c>
      <c r="D27" s="68">
        <v>2750000</v>
      </c>
      <c r="E27" s="68">
        <v>2760000</v>
      </c>
      <c r="F27" s="68">
        <v>2750000</v>
      </c>
      <c r="G27" s="68">
        <v>2950000</v>
      </c>
      <c r="H27" s="68">
        <v>2980000</v>
      </c>
      <c r="I27" s="68">
        <v>3100000</v>
      </c>
      <c r="J27" s="68">
        <v>3340000</v>
      </c>
      <c r="K27" s="68">
        <v>3190000</v>
      </c>
      <c r="L27" s="68"/>
      <c r="M27" s="68"/>
      <c r="N27" s="165"/>
      <c r="O27" s="68">
        <f>AVERAGE(C27:N27)</f>
        <v>2947777.777777778</v>
      </c>
    </row>
    <row r="30" spans="1:16" x14ac:dyDescent="0.2">
      <c r="A30" s="87" t="s">
        <v>245</v>
      </c>
      <c r="B30" s="87"/>
    </row>
  </sheetData>
  <mergeCells count="13">
    <mergeCell ref="A26:A27"/>
    <mergeCell ref="C2:O2"/>
    <mergeCell ref="A16:A17"/>
    <mergeCell ref="A18:A19"/>
    <mergeCell ref="A20:A21"/>
    <mergeCell ref="A22:A23"/>
    <mergeCell ref="A24:A25"/>
    <mergeCell ref="A14:A15"/>
    <mergeCell ref="A4:A5"/>
    <mergeCell ref="A6:A7"/>
    <mergeCell ref="A8:A9"/>
    <mergeCell ref="A10:A11"/>
    <mergeCell ref="A12:A1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03"/>
  <sheetViews>
    <sheetView showGridLines="0" zoomScaleNormal="100" workbookViewId="0">
      <selection activeCell="B2" sqref="B2:D2"/>
    </sheetView>
  </sheetViews>
  <sheetFormatPr defaultColWidth="9.140625" defaultRowHeight="15" customHeight="1" x14ac:dyDescent="0.2"/>
  <cols>
    <col min="1" max="1" width="21.85546875" style="39" customWidth="1"/>
    <col min="2" max="3" width="21.5703125" style="39" customWidth="1"/>
    <col min="4" max="4" width="26" style="39" customWidth="1"/>
    <col min="5" max="15" width="15.28515625" style="39" customWidth="1"/>
    <col min="16" max="16384" width="9.140625" style="39"/>
  </cols>
  <sheetData>
    <row r="1" spans="1:4" s="36" customFormat="1" ht="14.25" x14ac:dyDescent="0.2"/>
    <row r="2" spans="1:4" ht="27.75" customHeight="1" x14ac:dyDescent="0.2">
      <c r="A2" s="70"/>
      <c r="B2" s="352" t="s">
        <v>138</v>
      </c>
      <c r="C2" s="353"/>
      <c r="D2" s="353"/>
    </row>
    <row r="3" spans="1:4" ht="14.25" x14ac:dyDescent="0.2">
      <c r="A3" s="37" t="s">
        <v>2</v>
      </c>
      <c r="B3" s="40" t="s">
        <v>139</v>
      </c>
      <c r="C3" s="37" t="s">
        <v>78</v>
      </c>
      <c r="D3" s="37" t="s">
        <v>140</v>
      </c>
    </row>
    <row r="4" spans="1:4" x14ac:dyDescent="0.2">
      <c r="A4" s="172">
        <v>2009</v>
      </c>
      <c r="B4" s="47">
        <v>723655000</v>
      </c>
      <c r="C4" s="48">
        <v>12915158</v>
      </c>
      <c r="D4" s="290">
        <f>B4/C4</f>
        <v>56.031447698897686</v>
      </c>
    </row>
    <row r="5" spans="1:4" x14ac:dyDescent="0.2">
      <c r="A5" s="173">
        <v>2010</v>
      </c>
      <c r="B5" s="49">
        <v>778027398</v>
      </c>
      <c r="C5" s="50">
        <v>13255685</v>
      </c>
      <c r="D5" s="38">
        <f t="shared" ref="D5:D14" si="0">B5/C5</f>
        <v>58.69386591488859</v>
      </c>
    </row>
    <row r="6" spans="1:4" x14ac:dyDescent="0.2">
      <c r="A6" s="173">
        <v>2011</v>
      </c>
      <c r="B6" s="49">
        <v>823749364</v>
      </c>
      <c r="C6" s="50">
        <v>13624240</v>
      </c>
      <c r="D6" s="38">
        <f t="shared" si="0"/>
        <v>60.462041479010942</v>
      </c>
    </row>
    <row r="7" spans="1:4" x14ac:dyDescent="0.2">
      <c r="A7" s="173">
        <v>2012</v>
      </c>
      <c r="B7" s="49">
        <v>872936475</v>
      </c>
      <c r="C7" s="50">
        <v>13854740</v>
      </c>
      <c r="D7" s="38">
        <f t="shared" si="0"/>
        <v>63.006341151115066</v>
      </c>
    </row>
    <row r="8" spans="1:4" x14ac:dyDescent="0.2">
      <c r="A8" s="173">
        <v>2013</v>
      </c>
      <c r="B8" s="49">
        <v>909454169</v>
      </c>
      <c r="C8" s="50">
        <v>14160467</v>
      </c>
      <c r="D8" s="38">
        <f t="shared" si="0"/>
        <v>64.224871185392402</v>
      </c>
    </row>
    <row r="9" spans="1:4" x14ac:dyDescent="0.2">
      <c r="A9" s="173">
        <v>2014</v>
      </c>
      <c r="B9" s="49">
        <v>924448577</v>
      </c>
      <c r="C9" s="50">
        <v>14377018</v>
      </c>
      <c r="D9" s="38">
        <f t="shared" si="0"/>
        <v>64.300439562640875</v>
      </c>
    </row>
    <row r="10" spans="1:4" x14ac:dyDescent="0.2">
      <c r="A10" s="173">
        <v>2015</v>
      </c>
      <c r="B10" s="49">
        <v>965155404</v>
      </c>
      <c r="C10" s="50">
        <v>14657434</v>
      </c>
      <c r="D10" s="38">
        <f t="shared" si="0"/>
        <v>65.847501274779745</v>
      </c>
    </row>
    <row r="11" spans="1:4" x14ac:dyDescent="0.2">
      <c r="A11" s="173">
        <v>2016</v>
      </c>
      <c r="B11" s="49">
        <v>998622627</v>
      </c>
      <c r="C11" s="50">
        <v>14804116</v>
      </c>
      <c r="D11" s="38">
        <f t="shared" si="0"/>
        <v>67.455741835581406</v>
      </c>
    </row>
    <row r="12" spans="1:4" x14ac:dyDescent="0.2">
      <c r="A12" s="173">
        <v>2017</v>
      </c>
      <c r="B12" s="49">
        <v>1020641179</v>
      </c>
      <c r="C12" s="50">
        <v>15029231</v>
      </c>
      <c r="D12" s="38">
        <f t="shared" si="0"/>
        <v>67.910405994824359</v>
      </c>
    </row>
    <row r="13" spans="1:4" x14ac:dyDescent="0.2">
      <c r="A13" s="173">
        <v>2018</v>
      </c>
      <c r="B13" s="49">
        <v>1040965331</v>
      </c>
      <c r="C13" s="50">
        <v>15067724</v>
      </c>
      <c r="D13" s="38">
        <f t="shared" si="0"/>
        <v>69.085771082613405</v>
      </c>
    </row>
    <row r="14" spans="1:4" x14ac:dyDescent="0.2">
      <c r="A14" s="173">
        <v>2019</v>
      </c>
      <c r="B14" s="49">
        <v>1061769837</v>
      </c>
      <c r="C14" s="50">
        <v>15519267</v>
      </c>
      <c r="D14" s="38">
        <f t="shared" si="0"/>
        <v>68.41623621785746</v>
      </c>
    </row>
    <row r="15" spans="1:4" x14ac:dyDescent="0.2">
      <c r="A15" s="173" t="s">
        <v>223</v>
      </c>
      <c r="B15" s="49">
        <v>1075063993</v>
      </c>
      <c r="C15" s="50">
        <v>15462452</v>
      </c>
      <c r="D15" s="38">
        <f>B15/C15</f>
        <v>69.527394038151257</v>
      </c>
    </row>
    <row r="16" spans="1:4" x14ac:dyDescent="0.2">
      <c r="A16" s="258" t="s">
        <v>260</v>
      </c>
      <c r="B16" s="49">
        <v>802070000</v>
      </c>
      <c r="C16" s="50" t="s">
        <v>57</v>
      </c>
      <c r="D16" s="38" t="s">
        <v>57</v>
      </c>
    </row>
    <row r="18" spans="1:13" ht="15" customHeight="1" x14ac:dyDescent="0.2">
      <c r="A18" s="66"/>
    </row>
    <row r="19" spans="1:13" ht="15" customHeight="1" x14ac:dyDescent="0.2">
      <c r="A19" s="87" t="s">
        <v>245</v>
      </c>
    </row>
    <row r="24" spans="1:13" ht="15.75" customHeight="1" x14ac:dyDescent="0.2"/>
    <row r="25" spans="1:13" ht="15.75" customHeight="1" x14ac:dyDescent="0.2"/>
    <row r="26" spans="1:13" ht="15.75" customHeight="1" x14ac:dyDescent="0.2">
      <c r="C26" s="52"/>
      <c r="D26" s="52"/>
      <c r="E26" s="52"/>
      <c r="F26" s="52"/>
      <c r="G26" s="52"/>
      <c r="H26" s="52"/>
      <c r="I26" s="52"/>
      <c r="J26" s="53"/>
      <c r="K26" s="53"/>
      <c r="L26" s="53"/>
      <c r="M26" s="53"/>
    </row>
    <row r="27" spans="1:13" ht="15.75" customHeight="1" x14ac:dyDescent="0.2"/>
    <row r="28" spans="1:13" ht="15.75" customHeight="1" x14ac:dyDescent="0.2">
      <c r="C28" s="52"/>
      <c r="H28" s="52"/>
    </row>
    <row r="29" spans="1:13" ht="15.75" customHeight="1" x14ac:dyDescent="0.2">
      <c r="C29" s="52"/>
      <c r="H29" s="52"/>
    </row>
    <row r="30" spans="1:13" ht="15.75" customHeight="1" x14ac:dyDescent="0.2">
      <c r="C30" s="52"/>
      <c r="H30" s="52"/>
    </row>
    <row r="31" spans="1:13" ht="15.75" customHeight="1" x14ac:dyDescent="0.2">
      <c r="C31" s="52"/>
      <c r="H31" s="52"/>
    </row>
    <row r="32" spans="1:13" ht="15.75" customHeight="1" x14ac:dyDescent="0.2">
      <c r="C32" s="52"/>
      <c r="H32" s="52"/>
    </row>
    <row r="33" spans="3:8" ht="15.75" customHeight="1" x14ac:dyDescent="0.2">
      <c r="C33" s="52"/>
      <c r="H33" s="52"/>
    </row>
    <row r="34" spans="3:8" ht="15.75" customHeight="1" x14ac:dyDescent="0.2">
      <c r="C34" s="52"/>
      <c r="H34" s="52"/>
    </row>
    <row r="35" spans="3:8" ht="15.75" customHeight="1" x14ac:dyDescent="0.2">
      <c r="C35" s="53"/>
      <c r="H35" s="53"/>
    </row>
    <row r="36" spans="3:8" ht="15.75" customHeight="1" x14ac:dyDescent="0.2">
      <c r="C36" s="53"/>
      <c r="H36" s="53"/>
    </row>
    <row r="37" spans="3:8" ht="15.75" customHeight="1" x14ac:dyDescent="0.2">
      <c r="C37" s="53"/>
      <c r="H37" s="53"/>
    </row>
    <row r="38" spans="3:8" ht="15.75" customHeight="1" x14ac:dyDescent="0.2">
      <c r="C38" s="53"/>
      <c r="H38" s="53"/>
    </row>
    <row r="39" spans="3:8" ht="15.75" customHeight="1" x14ac:dyDescent="0.2"/>
    <row r="40" spans="3:8" ht="15.75" customHeight="1" x14ac:dyDescent="0.2"/>
    <row r="41" spans="3:8" ht="15.75" customHeight="1" x14ac:dyDescent="0.2"/>
    <row r="42" spans="3:8" ht="15.75" customHeight="1" x14ac:dyDescent="0.2"/>
    <row r="43" spans="3:8" ht="15.75" customHeight="1" x14ac:dyDescent="0.2"/>
    <row r="44" spans="3:8" ht="15.75" customHeight="1" x14ac:dyDescent="0.2"/>
    <row r="45" spans="3:8" ht="15.75" customHeight="1" x14ac:dyDescent="0.2"/>
    <row r="46" spans="3:8" ht="15.75" customHeight="1" x14ac:dyDescent="0.2"/>
    <row r="47" spans="3:8" ht="15.75" customHeight="1" x14ac:dyDescent="0.2"/>
    <row r="48" spans="3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">
    <mergeCell ref="B2:D2"/>
  </mergeCells>
  <pageMargins left="0.7" right="0.7" top="0.75" bottom="0.75" header="0" footer="0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6"/>
  <sheetViews>
    <sheetView showGridLines="0" zoomScaleNormal="100" workbookViewId="0">
      <selection activeCell="B2" sqref="B2:C2"/>
    </sheetView>
  </sheetViews>
  <sheetFormatPr defaultColWidth="9.140625" defaultRowHeight="14.25" x14ac:dyDescent="0.2"/>
  <cols>
    <col min="1" max="1" width="19.140625" style="51" customWidth="1"/>
    <col min="2" max="3" width="52.7109375" style="51" customWidth="1"/>
    <col min="4" max="13" width="15.28515625" style="51" customWidth="1"/>
    <col min="14" max="14" width="11.28515625" style="51" bestFit="1" customWidth="1"/>
    <col min="15" max="16384" width="9.140625" style="51"/>
  </cols>
  <sheetData>
    <row r="1" spans="1:3" s="36" customFormat="1" x14ac:dyDescent="0.2"/>
    <row r="2" spans="1:3" ht="23.25" customHeight="1" x14ac:dyDescent="0.2">
      <c r="A2" s="143"/>
      <c r="B2" s="352" t="s">
        <v>261</v>
      </c>
      <c r="C2" s="353"/>
    </row>
    <row r="3" spans="1:3" x14ac:dyDescent="0.2">
      <c r="A3" s="37" t="s">
        <v>79</v>
      </c>
      <c r="B3" s="40" t="s">
        <v>137</v>
      </c>
      <c r="C3" s="37" t="s">
        <v>250</v>
      </c>
    </row>
    <row r="4" spans="1:3" ht="15" x14ac:dyDescent="0.2">
      <c r="A4" s="174">
        <v>40815</v>
      </c>
      <c r="B4" s="287">
        <v>531.63</v>
      </c>
      <c r="C4" s="288">
        <v>61.2</v>
      </c>
    </row>
    <row r="5" spans="1:3" ht="15" x14ac:dyDescent="0.2">
      <c r="A5" s="175">
        <v>41181</v>
      </c>
      <c r="B5" s="54">
        <v>457.86</v>
      </c>
      <c r="C5" s="289">
        <v>52.71</v>
      </c>
    </row>
    <row r="6" spans="1:3" ht="15" x14ac:dyDescent="0.2">
      <c r="A6" s="175">
        <v>41546</v>
      </c>
      <c r="B6" s="54">
        <v>438.83</v>
      </c>
      <c r="C6" s="289">
        <v>50.52</v>
      </c>
    </row>
    <row r="7" spans="1:3" ht="15" x14ac:dyDescent="0.2">
      <c r="A7" s="175">
        <v>41911</v>
      </c>
      <c r="B7" s="54">
        <v>192.01</v>
      </c>
      <c r="C7" s="289">
        <v>22.1</v>
      </c>
    </row>
    <row r="8" spans="1:3" ht="15" x14ac:dyDescent="0.2">
      <c r="A8" s="175">
        <v>42276</v>
      </c>
      <c r="B8" s="54">
        <v>562.59</v>
      </c>
      <c r="C8" s="289">
        <v>64.760000000000005</v>
      </c>
    </row>
    <row r="9" spans="1:3" ht="15" x14ac:dyDescent="0.2">
      <c r="A9" s="175">
        <v>42642</v>
      </c>
      <c r="B9" s="54">
        <v>397.52</v>
      </c>
      <c r="C9" s="289">
        <v>45.76</v>
      </c>
    </row>
    <row r="10" spans="1:3" ht="15" x14ac:dyDescent="0.2">
      <c r="A10" s="175">
        <v>43007</v>
      </c>
      <c r="B10" s="54">
        <v>474.68</v>
      </c>
      <c r="C10" s="289">
        <v>54.64</v>
      </c>
    </row>
    <row r="11" spans="1:3" ht="15" x14ac:dyDescent="0.2">
      <c r="A11" s="175">
        <v>43372</v>
      </c>
      <c r="B11" s="54">
        <v>478.55</v>
      </c>
      <c r="C11" s="289">
        <v>55.09</v>
      </c>
    </row>
    <row r="12" spans="1:3" ht="15" x14ac:dyDescent="0.2">
      <c r="A12" s="175">
        <v>43737</v>
      </c>
      <c r="B12" s="54">
        <v>429.77</v>
      </c>
      <c r="C12" s="289">
        <v>49.47</v>
      </c>
    </row>
    <row r="13" spans="1:3" ht="15" x14ac:dyDescent="0.2">
      <c r="A13" s="175">
        <v>44103</v>
      </c>
      <c r="B13" s="54">
        <v>326.41000000000003</v>
      </c>
      <c r="C13" s="289">
        <v>37.58</v>
      </c>
    </row>
    <row r="14" spans="1:3" ht="15" x14ac:dyDescent="0.2">
      <c r="A14" s="293">
        <v>44468</v>
      </c>
      <c r="B14" s="291">
        <v>446.28</v>
      </c>
      <c r="C14" s="292">
        <v>51.37</v>
      </c>
    </row>
    <row r="16" spans="1:3" x14ac:dyDescent="0.2">
      <c r="A16" s="87" t="s">
        <v>245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17"/>
  <sheetViews>
    <sheetView showGridLines="0" zoomScaleNormal="100" workbookViewId="0">
      <selection activeCell="B2" sqref="B2"/>
    </sheetView>
  </sheetViews>
  <sheetFormatPr defaultColWidth="9.140625" defaultRowHeight="14.25" x14ac:dyDescent="0.2"/>
  <cols>
    <col min="1" max="1" width="22.28515625" style="51" customWidth="1"/>
    <col min="2" max="2" width="53.5703125" style="51" customWidth="1"/>
    <col min="3" max="15" width="15.28515625" style="51" customWidth="1"/>
    <col min="16" max="16384" width="9.140625" style="51"/>
  </cols>
  <sheetData>
    <row r="1" spans="1:2" s="36" customFormat="1" x14ac:dyDescent="0.2"/>
    <row r="2" spans="1:2" s="36" customFormat="1" ht="22.5" customHeight="1" x14ac:dyDescent="0.2">
      <c r="A2" s="176"/>
      <c r="B2" s="187" t="s">
        <v>255</v>
      </c>
    </row>
    <row r="3" spans="1:2" s="36" customFormat="1" ht="15" x14ac:dyDescent="0.2">
      <c r="A3" s="171" t="s">
        <v>80</v>
      </c>
      <c r="B3" s="40" t="s">
        <v>137</v>
      </c>
    </row>
    <row r="4" spans="1:2" ht="15" x14ac:dyDescent="0.2">
      <c r="A4" s="173">
        <v>2011</v>
      </c>
      <c r="B4" s="304">
        <v>248.24</v>
      </c>
    </row>
    <row r="5" spans="1:2" ht="15" x14ac:dyDescent="0.2">
      <c r="A5" s="173">
        <v>2012</v>
      </c>
      <c r="B5" s="304">
        <v>768.97</v>
      </c>
    </row>
    <row r="6" spans="1:2" ht="15" x14ac:dyDescent="0.2">
      <c r="A6" s="173">
        <v>2013</v>
      </c>
      <c r="B6" s="304">
        <v>502.25</v>
      </c>
    </row>
    <row r="7" spans="1:2" ht="15" x14ac:dyDescent="0.2">
      <c r="A7" s="173">
        <v>2014</v>
      </c>
      <c r="B7" s="304">
        <v>859.94</v>
      </c>
    </row>
    <row r="8" spans="1:2" ht="15" x14ac:dyDescent="0.2">
      <c r="A8" s="173">
        <v>2015</v>
      </c>
      <c r="B8" s="304">
        <v>721.7</v>
      </c>
    </row>
    <row r="9" spans="1:2" ht="15" x14ac:dyDescent="0.2">
      <c r="A9" s="173">
        <v>2016</v>
      </c>
      <c r="B9" s="304">
        <v>759.56</v>
      </c>
    </row>
    <row r="10" spans="1:2" ht="15" x14ac:dyDescent="0.2">
      <c r="A10" s="173">
        <v>2017</v>
      </c>
      <c r="B10" s="304">
        <v>735.66</v>
      </c>
    </row>
    <row r="11" spans="1:2" ht="15" x14ac:dyDescent="0.2">
      <c r="A11" s="173">
        <v>2018</v>
      </c>
      <c r="B11" s="304">
        <v>800.49</v>
      </c>
    </row>
    <row r="12" spans="1:2" ht="15" x14ac:dyDescent="0.2">
      <c r="A12" s="173">
        <v>2019</v>
      </c>
      <c r="B12" s="304">
        <v>534.16999999999996</v>
      </c>
    </row>
    <row r="13" spans="1:2" ht="15" x14ac:dyDescent="0.2">
      <c r="A13" s="173" t="s">
        <v>223</v>
      </c>
      <c r="B13" s="304">
        <v>781.41</v>
      </c>
    </row>
    <row r="14" spans="1:2" ht="15" x14ac:dyDescent="0.2">
      <c r="A14" s="258" t="s">
        <v>262</v>
      </c>
      <c r="B14" s="304">
        <v>627.91</v>
      </c>
    </row>
    <row r="16" spans="1:2" x14ac:dyDescent="0.2">
      <c r="A16" s="66"/>
    </row>
    <row r="17" spans="1:1" x14ac:dyDescent="0.2">
      <c r="A17" s="87" t="s">
        <v>245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3"/>
  <sheetViews>
    <sheetView zoomScaleNormal="100" workbookViewId="0">
      <selection activeCell="B2" sqref="B2:D2"/>
    </sheetView>
  </sheetViews>
  <sheetFormatPr defaultColWidth="9.140625" defaultRowHeight="14.25" x14ac:dyDescent="0.2"/>
  <cols>
    <col min="1" max="1" width="24.7109375" style="51" customWidth="1"/>
    <col min="2" max="4" width="26.140625" style="51" customWidth="1"/>
    <col min="5" max="15" width="15.28515625" style="51" customWidth="1"/>
    <col min="16" max="16384" width="9.140625" style="51"/>
  </cols>
  <sheetData>
    <row r="1" spans="1:4" s="36" customFormat="1" x14ac:dyDescent="0.2"/>
    <row r="2" spans="1:4" ht="24" customHeight="1" x14ac:dyDescent="0.2">
      <c r="A2" s="143"/>
      <c r="B2" s="352" t="s">
        <v>141</v>
      </c>
      <c r="C2" s="353"/>
      <c r="D2" s="353"/>
    </row>
    <row r="3" spans="1:4" ht="15" x14ac:dyDescent="0.2">
      <c r="A3" s="171" t="s">
        <v>80</v>
      </c>
      <c r="B3" s="170" t="s">
        <v>81</v>
      </c>
      <c r="C3" s="171" t="s">
        <v>82</v>
      </c>
      <c r="D3" s="171" t="s">
        <v>83</v>
      </c>
    </row>
    <row r="4" spans="1:4" ht="15" x14ac:dyDescent="0.2">
      <c r="A4" s="172">
        <v>2014</v>
      </c>
      <c r="B4" s="69">
        <v>375018558</v>
      </c>
      <c r="C4" s="68">
        <v>95399205</v>
      </c>
      <c r="D4" s="68">
        <v>470417763</v>
      </c>
    </row>
    <row r="5" spans="1:4" ht="15" x14ac:dyDescent="0.2">
      <c r="A5" s="173">
        <v>2015</v>
      </c>
      <c r="B5" s="67">
        <v>138472879</v>
      </c>
      <c r="C5" s="68">
        <v>47252616</v>
      </c>
      <c r="D5" s="68">
        <v>185725495</v>
      </c>
    </row>
    <row r="6" spans="1:4" ht="15" x14ac:dyDescent="0.2">
      <c r="A6" s="173">
        <v>2016</v>
      </c>
      <c r="B6" s="67">
        <v>245441464</v>
      </c>
      <c r="C6" s="68">
        <v>65481764</v>
      </c>
      <c r="D6" s="68">
        <v>310923228</v>
      </c>
    </row>
    <row r="7" spans="1:4" ht="15" x14ac:dyDescent="0.2">
      <c r="A7" s="173">
        <v>2017</v>
      </c>
      <c r="B7" s="67">
        <v>263324088</v>
      </c>
      <c r="C7" s="68">
        <v>76355679</v>
      </c>
      <c r="D7" s="68">
        <v>339679767</v>
      </c>
    </row>
    <row r="8" spans="1:4" ht="15" x14ac:dyDescent="0.2">
      <c r="A8" s="173">
        <v>2018</v>
      </c>
      <c r="B8" s="67">
        <v>286716846</v>
      </c>
      <c r="C8" s="68">
        <v>93067514</v>
      </c>
      <c r="D8" s="68">
        <v>379784360</v>
      </c>
    </row>
    <row r="9" spans="1:4" ht="15" x14ac:dyDescent="0.2">
      <c r="A9" s="173">
        <v>2019</v>
      </c>
      <c r="B9" s="67">
        <v>247874454</v>
      </c>
      <c r="C9" s="68">
        <v>64101847</v>
      </c>
      <c r="D9" s="68">
        <v>311976301</v>
      </c>
    </row>
    <row r="10" spans="1:4" ht="15" x14ac:dyDescent="0.2">
      <c r="A10" s="173" t="s">
        <v>223</v>
      </c>
      <c r="B10" s="67">
        <v>376090000</v>
      </c>
      <c r="C10" s="68">
        <v>127240000</v>
      </c>
      <c r="D10" s="68">
        <f>SUM(B10:C10)</f>
        <v>503330000</v>
      </c>
    </row>
    <row r="11" spans="1:4" ht="15" x14ac:dyDescent="0.2">
      <c r="A11" s="309" t="s">
        <v>262</v>
      </c>
      <c r="B11" s="67">
        <v>376960000</v>
      </c>
      <c r="C11" s="68">
        <v>120160000</v>
      </c>
      <c r="D11" s="68">
        <v>497120000</v>
      </c>
    </row>
    <row r="12" spans="1:4" x14ac:dyDescent="0.2">
      <c r="A12" s="66"/>
    </row>
    <row r="13" spans="1:4" x14ac:dyDescent="0.2">
      <c r="A13" s="87" t="s">
        <v>245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I79"/>
  <sheetViews>
    <sheetView zoomScaleNormal="100" workbookViewId="0">
      <pane xSplit="1" ySplit="3" topLeftCell="B51" activePane="bottomRight" state="frozen"/>
      <selection pane="topRight" activeCell="B1" sqref="B1"/>
      <selection pane="bottomLeft" activeCell="A4" sqref="A4"/>
      <selection pane="bottomRight" activeCell="B2" sqref="B2:I2"/>
    </sheetView>
  </sheetViews>
  <sheetFormatPr defaultRowHeight="14.25" x14ac:dyDescent="0.2"/>
  <cols>
    <col min="1" max="1" width="21.42578125" style="85" customWidth="1"/>
    <col min="2" max="2" width="9.7109375" style="85" customWidth="1"/>
    <col min="3" max="3" width="21.85546875" style="85" customWidth="1"/>
    <col min="4" max="4" width="10.7109375" style="85" customWidth="1"/>
    <col min="5" max="5" width="21.85546875" style="85" customWidth="1"/>
    <col min="6" max="6" width="10.7109375" style="85" customWidth="1"/>
    <col min="7" max="7" width="21.85546875" style="85" customWidth="1"/>
    <col min="8" max="8" width="10.7109375" style="85" customWidth="1"/>
    <col min="9" max="9" width="21.85546875" style="85" customWidth="1"/>
    <col min="10" max="16384" width="9.140625" style="85"/>
  </cols>
  <sheetData>
    <row r="2" spans="1:9" ht="29.25" customHeight="1" x14ac:dyDescent="0.2">
      <c r="A2" s="411"/>
      <c r="B2" s="326" t="s">
        <v>206</v>
      </c>
      <c r="C2" s="327"/>
      <c r="D2" s="327"/>
      <c r="E2" s="327"/>
      <c r="F2" s="327"/>
      <c r="G2" s="327"/>
      <c r="H2" s="327"/>
      <c r="I2" s="327"/>
    </row>
    <row r="3" spans="1:9" s="417" customFormat="1" ht="33.75" customHeight="1" x14ac:dyDescent="0.2">
      <c r="A3" s="412" t="s">
        <v>2</v>
      </c>
      <c r="B3" s="413" t="s">
        <v>32</v>
      </c>
      <c r="C3" s="414" t="s">
        <v>201</v>
      </c>
      <c r="D3" s="415" t="s">
        <v>202</v>
      </c>
      <c r="E3" s="416" t="s">
        <v>203</v>
      </c>
      <c r="F3" s="415" t="s">
        <v>202</v>
      </c>
      <c r="G3" s="414" t="s">
        <v>199</v>
      </c>
      <c r="H3" s="415" t="s">
        <v>202</v>
      </c>
      <c r="I3" s="414" t="s">
        <v>200</v>
      </c>
    </row>
    <row r="4" spans="1:9" x14ac:dyDescent="0.2">
      <c r="A4" s="379">
        <v>2016</v>
      </c>
      <c r="B4" s="380" t="s">
        <v>7</v>
      </c>
      <c r="C4" s="381">
        <v>2312476.46</v>
      </c>
      <c r="D4" s="384">
        <v>12.686999999999999</v>
      </c>
      <c r="E4" s="381">
        <v>1092253.8500000001</v>
      </c>
      <c r="F4" s="384">
        <v>5.992</v>
      </c>
      <c r="G4" s="418">
        <f>C4+E4</f>
        <v>3404730.31</v>
      </c>
      <c r="H4" s="419">
        <v>18.679558960704423</v>
      </c>
      <c r="I4" s="386">
        <v>18227038</v>
      </c>
    </row>
    <row r="5" spans="1:9" x14ac:dyDescent="0.2">
      <c r="A5" s="387"/>
      <c r="B5" s="388" t="s">
        <v>8</v>
      </c>
      <c r="C5" s="389">
        <v>2226385.52</v>
      </c>
      <c r="D5" s="392">
        <v>13.27</v>
      </c>
      <c r="E5" s="389">
        <v>1031803.5</v>
      </c>
      <c r="F5" s="392">
        <v>6.15</v>
      </c>
      <c r="G5" s="420">
        <f t="shared" ref="G5:G58" si="0">C5+E5</f>
        <v>3258189.02</v>
      </c>
      <c r="H5" s="421">
        <v>19.414106161654903</v>
      </c>
      <c r="I5" s="389">
        <v>16782585.780000001</v>
      </c>
    </row>
    <row r="6" spans="1:9" x14ac:dyDescent="0.2">
      <c r="A6" s="387"/>
      <c r="B6" s="388" t="s">
        <v>9</v>
      </c>
      <c r="C6" s="389">
        <v>2125094.14</v>
      </c>
      <c r="D6" s="392">
        <v>12.436</v>
      </c>
      <c r="E6" s="389">
        <v>1045776.27</v>
      </c>
      <c r="F6" s="392">
        <v>6.12</v>
      </c>
      <c r="G6" s="420">
        <f t="shared" si="0"/>
        <v>3170870.41</v>
      </c>
      <c r="H6" s="421">
        <v>18.555828745788229</v>
      </c>
      <c r="I6" s="389">
        <v>17088271.579999998</v>
      </c>
    </row>
    <row r="7" spans="1:9" x14ac:dyDescent="0.2">
      <c r="A7" s="387"/>
      <c r="B7" s="388" t="s">
        <v>10</v>
      </c>
      <c r="C7" s="389">
        <v>1977371.45</v>
      </c>
      <c r="D7" s="392">
        <v>11.926</v>
      </c>
      <c r="E7" s="389">
        <v>935347.51</v>
      </c>
      <c r="F7" s="392">
        <v>5.641</v>
      </c>
      <c r="G7" s="420">
        <f t="shared" si="0"/>
        <v>2912718.96</v>
      </c>
      <c r="H7" s="421">
        <v>17.567846608195364</v>
      </c>
      <c r="I7" s="389">
        <v>16579829.189999999</v>
      </c>
    </row>
    <row r="8" spans="1:9" x14ac:dyDescent="0.2">
      <c r="A8" s="387"/>
      <c r="B8" s="388" t="s">
        <v>11</v>
      </c>
      <c r="C8" s="389">
        <v>1891244.52</v>
      </c>
      <c r="D8" s="392">
        <v>11.2</v>
      </c>
      <c r="E8" s="389">
        <v>952152.97</v>
      </c>
      <c r="F8" s="392">
        <v>5.6390000000000002</v>
      </c>
      <c r="G8" s="420">
        <f t="shared" si="0"/>
        <v>2843397.49</v>
      </c>
      <c r="H8" s="421">
        <v>16.838566848305973</v>
      </c>
      <c r="I8" s="389">
        <v>16886220.280000001</v>
      </c>
    </row>
    <row r="9" spans="1:9" x14ac:dyDescent="0.2">
      <c r="A9" s="387"/>
      <c r="B9" s="388" t="s">
        <v>12</v>
      </c>
      <c r="C9" s="389">
        <v>1930035.51</v>
      </c>
      <c r="D9" s="392">
        <v>10.962</v>
      </c>
      <c r="E9" s="389">
        <v>982681.63</v>
      </c>
      <c r="F9" s="392">
        <v>5.5810000000000004</v>
      </c>
      <c r="G9" s="420">
        <f t="shared" si="0"/>
        <v>2912717.14</v>
      </c>
      <c r="H9" s="421">
        <v>16.54320012396121</v>
      </c>
      <c r="I9" s="389">
        <v>17606733.390000001</v>
      </c>
    </row>
    <row r="10" spans="1:9" x14ac:dyDescent="0.2">
      <c r="A10" s="387"/>
      <c r="B10" s="388" t="s">
        <v>13</v>
      </c>
      <c r="C10" s="389">
        <v>1903740.29</v>
      </c>
      <c r="D10" s="392">
        <v>10.37</v>
      </c>
      <c r="E10" s="389">
        <v>956877.28</v>
      </c>
      <c r="F10" s="392">
        <v>5.2119999999999997</v>
      </c>
      <c r="G10" s="420">
        <f t="shared" si="0"/>
        <v>2860617.5700000003</v>
      </c>
      <c r="H10" s="421">
        <v>15.581589447979741</v>
      </c>
      <c r="I10" s="389">
        <v>18358958.690000001</v>
      </c>
    </row>
    <row r="11" spans="1:9" x14ac:dyDescent="0.2">
      <c r="A11" s="387"/>
      <c r="B11" s="388" t="s">
        <v>14</v>
      </c>
      <c r="C11" s="389">
        <v>2270502.42</v>
      </c>
      <c r="D11" s="392">
        <v>11.201000000000001</v>
      </c>
      <c r="E11" s="389">
        <v>1075716.6100000001</v>
      </c>
      <c r="F11" s="392">
        <v>5.3070000000000004</v>
      </c>
      <c r="G11" s="420">
        <f t="shared" si="0"/>
        <v>3346219.0300000003</v>
      </c>
      <c r="H11" s="421">
        <v>16.508407862851239</v>
      </c>
      <c r="I11" s="389">
        <v>20269786.510000002</v>
      </c>
    </row>
    <row r="12" spans="1:9" x14ac:dyDescent="0.2">
      <c r="A12" s="387"/>
      <c r="B12" s="388" t="s">
        <v>15</v>
      </c>
      <c r="C12" s="389">
        <v>1737263.82</v>
      </c>
      <c r="D12" s="392">
        <v>10.318</v>
      </c>
      <c r="E12" s="389">
        <v>911303.17</v>
      </c>
      <c r="F12" s="392">
        <v>5.4130000000000003</v>
      </c>
      <c r="G12" s="420">
        <f t="shared" si="0"/>
        <v>2648566.9900000002</v>
      </c>
      <c r="H12" s="421">
        <v>15.731110447654048</v>
      </c>
      <c r="I12" s="389">
        <v>16836490.969999999</v>
      </c>
    </row>
    <row r="13" spans="1:9" x14ac:dyDescent="0.2">
      <c r="A13" s="387"/>
      <c r="B13" s="388" t="s">
        <v>16</v>
      </c>
      <c r="C13" s="422">
        <v>1949084.82</v>
      </c>
      <c r="D13" s="423">
        <v>11.217000000000001</v>
      </c>
      <c r="E13" s="422">
        <v>987454.81</v>
      </c>
      <c r="F13" s="423">
        <v>5.6829999999999998</v>
      </c>
      <c r="G13" s="420">
        <f t="shared" si="0"/>
        <v>2936539.63</v>
      </c>
      <c r="H13" s="421">
        <v>16.900558034391796</v>
      </c>
      <c r="I13" s="389">
        <v>17375400.41</v>
      </c>
    </row>
    <row r="14" spans="1:9" x14ac:dyDescent="0.2">
      <c r="A14" s="387"/>
      <c r="B14" s="388" t="s">
        <v>17</v>
      </c>
      <c r="C14" s="422">
        <v>2056963.87</v>
      </c>
      <c r="D14" s="423">
        <v>11.874000000000001</v>
      </c>
      <c r="E14" s="422">
        <v>1065222.6200000001</v>
      </c>
      <c r="F14" s="423">
        <v>6.149</v>
      </c>
      <c r="G14" s="420">
        <f t="shared" si="0"/>
        <v>3122186.49</v>
      </c>
      <c r="H14" s="421">
        <v>18.022928488774745</v>
      </c>
      <c r="I14" s="389">
        <v>17323413.850000001</v>
      </c>
    </row>
    <row r="15" spans="1:9" x14ac:dyDescent="0.2">
      <c r="A15" s="395"/>
      <c r="B15" s="396" t="s">
        <v>18</v>
      </c>
      <c r="C15" s="424">
        <v>2262498.39</v>
      </c>
      <c r="D15" s="425">
        <v>12.319000000000001</v>
      </c>
      <c r="E15" s="424">
        <v>1209361.99</v>
      </c>
      <c r="F15" s="425">
        <v>6.585</v>
      </c>
      <c r="G15" s="426">
        <f t="shared" si="0"/>
        <v>3471860.38</v>
      </c>
      <c r="H15" s="427">
        <v>18.903905973339068</v>
      </c>
      <c r="I15" s="397">
        <v>18365836.059999999</v>
      </c>
    </row>
    <row r="16" spans="1:9" x14ac:dyDescent="0.2">
      <c r="A16" s="379">
        <v>2017</v>
      </c>
      <c r="B16" s="380" t="s">
        <v>7</v>
      </c>
      <c r="C16" s="381">
        <v>2468352.75</v>
      </c>
      <c r="D16" s="384">
        <v>12.94</v>
      </c>
      <c r="E16" s="381">
        <v>1206404.8899999999</v>
      </c>
      <c r="F16" s="384">
        <v>6.32</v>
      </c>
      <c r="G16" s="418">
        <f t="shared" si="0"/>
        <v>3674757.6399999997</v>
      </c>
      <c r="H16" s="419">
        <v>19.265550781582643</v>
      </c>
      <c r="I16" s="381">
        <v>19074241.280000001</v>
      </c>
    </row>
    <row r="17" spans="1:9" x14ac:dyDescent="0.2">
      <c r="A17" s="387"/>
      <c r="B17" s="388" t="s">
        <v>8</v>
      </c>
      <c r="C17" s="389">
        <v>2270043.89</v>
      </c>
      <c r="D17" s="392">
        <v>12.778</v>
      </c>
      <c r="E17" s="389">
        <v>1063231.1299999999</v>
      </c>
      <c r="F17" s="392">
        <v>5.9850000000000003</v>
      </c>
      <c r="G17" s="420">
        <f t="shared" si="0"/>
        <v>3333275.02</v>
      </c>
      <c r="H17" s="421">
        <v>18.762281275960845</v>
      </c>
      <c r="I17" s="389">
        <v>17765830.129999999</v>
      </c>
    </row>
    <row r="18" spans="1:9" x14ac:dyDescent="0.2">
      <c r="A18" s="387"/>
      <c r="B18" s="388" t="s">
        <v>9</v>
      </c>
      <c r="C18" s="389">
        <v>2325190.08</v>
      </c>
      <c r="D18" s="392">
        <v>12.538</v>
      </c>
      <c r="E18" s="389">
        <v>1117021.3600000001</v>
      </c>
      <c r="F18" s="392">
        <v>6.0229999999999997</v>
      </c>
      <c r="G18" s="420">
        <f t="shared" si="0"/>
        <v>3442211.4400000004</v>
      </c>
      <c r="H18" s="421">
        <v>18.56147221045682</v>
      </c>
      <c r="I18" s="389">
        <v>18544926.829999998</v>
      </c>
    </row>
    <row r="19" spans="1:9" x14ac:dyDescent="0.2">
      <c r="A19" s="387"/>
      <c r="B19" s="388" t="s">
        <v>10</v>
      </c>
      <c r="C19" s="389">
        <v>2180083.7599999998</v>
      </c>
      <c r="D19" s="392">
        <v>12.457000000000001</v>
      </c>
      <c r="E19" s="389">
        <v>1017083.6</v>
      </c>
      <c r="F19" s="392">
        <v>5.8120000000000003</v>
      </c>
      <c r="G19" s="420">
        <f t="shared" si="0"/>
        <v>3197167.36</v>
      </c>
      <c r="H19" s="421">
        <v>18.268660594647464</v>
      </c>
      <c r="I19" s="389">
        <v>17500830.690000001</v>
      </c>
    </row>
    <row r="20" spans="1:9" x14ac:dyDescent="0.2">
      <c r="A20" s="387"/>
      <c r="B20" s="388" t="s">
        <v>11</v>
      </c>
      <c r="C20" s="389">
        <v>2103798.0699999998</v>
      </c>
      <c r="D20" s="392">
        <v>11.654</v>
      </c>
      <c r="E20" s="389">
        <v>990387.99</v>
      </c>
      <c r="F20" s="392">
        <v>5.4859999999999998</v>
      </c>
      <c r="G20" s="420">
        <f t="shared" si="0"/>
        <v>3094186.0599999996</v>
      </c>
      <c r="H20" s="421">
        <v>17.140330409015931</v>
      </c>
      <c r="I20" s="389">
        <v>18052079.43</v>
      </c>
    </row>
    <row r="21" spans="1:9" x14ac:dyDescent="0.2">
      <c r="A21" s="387"/>
      <c r="B21" s="388" t="s">
        <v>12</v>
      </c>
      <c r="C21" s="389">
        <v>2053906.33</v>
      </c>
      <c r="D21" s="392">
        <v>11.837999999999999</v>
      </c>
      <c r="E21" s="389">
        <v>951341.75</v>
      </c>
      <c r="F21" s="392">
        <v>5.4829999999999997</v>
      </c>
      <c r="G21" s="420">
        <f t="shared" si="0"/>
        <v>3005248.08</v>
      </c>
      <c r="H21" s="421">
        <v>17.320552557684245</v>
      </c>
      <c r="I21" s="389">
        <v>17350763.32</v>
      </c>
    </row>
    <row r="22" spans="1:9" x14ac:dyDescent="0.2">
      <c r="A22" s="387"/>
      <c r="B22" s="388" t="s">
        <v>13</v>
      </c>
      <c r="C22" s="389">
        <v>2165233.7599999998</v>
      </c>
      <c r="D22" s="392">
        <v>10.38</v>
      </c>
      <c r="E22" s="389">
        <v>1067302.18</v>
      </c>
      <c r="F22" s="392">
        <v>5.117</v>
      </c>
      <c r="G22" s="420">
        <f t="shared" si="0"/>
        <v>3232535.9399999995</v>
      </c>
      <c r="H22" s="421">
        <v>15.496817022252074</v>
      </c>
      <c r="I22" s="389">
        <v>20859354.120000001</v>
      </c>
    </row>
    <row r="23" spans="1:9" x14ac:dyDescent="0.2">
      <c r="A23" s="387"/>
      <c r="B23" s="388" t="s">
        <v>14</v>
      </c>
      <c r="C23" s="389">
        <v>2258028.75</v>
      </c>
      <c r="D23" s="392">
        <v>10.680999999999999</v>
      </c>
      <c r="E23" s="389">
        <v>1083229.69</v>
      </c>
      <c r="F23" s="392">
        <v>5.1239999999999997</v>
      </c>
      <c r="G23" s="420">
        <f t="shared" si="0"/>
        <v>3341258.44</v>
      </c>
      <c r="H23" s="421">
        <v>15.804225783736506</v>
      </c>
      <c r="I23" s="389">
        <v>21141550.91</v>
      </c>
    </row>
    <row r="24" spans="1:9" x14ac:dyDescent="0.2">
      <c r="A24" s="387"/>
      <c r="B24" s="388" t="s">
        <v>15</v>
      </c>
      <c r="C24" s="389">
        <v>2101117.58</v>
      </c>
      <c r="D24" s="392">
        <v>10.76</v>
      </c>
      <c r="E24" s="389">
        <v>996977.27</v>
      </c>
      <c r="F24" s="392">
        <v>5.1059999999999999</v>
      </c>
      <c r="G24" s="420">
        <f t="shared" si="0"/>
        <v>3098094.85</v>
      </c>
      <c r="H24" s="421">
        <v>15.866319822667789</v>
      </c>
      <c r="I24" s="389">
        <v>19526234.719999999</v>
      </c>
    </row>
    <row r="25" spans="1:9" x14ac:dyDescent="0.2">
      <c r="A25" s="387"/>
      <c r="B25" s="388" t="s">
        <v>16</v>
      </c>
      <c r="C25" s="389">
        <v>2150803.4300000002</v>
      </c>
      <c r="D25" s="392">
        <v>11.666</v>
      </c>
      <c r="E25" s="389">
        <v>1019450.52</v>
      </c>
      <c r="F25" s="392">
        <v>5.53</v>
      </c>
      <c r="G25" s="420">
        <f t="shared" si="0"/>
        <v>3170253.95</v>
      </c>
      <c r="H25" s="421">
        <v>17.196184892288226</v>
      </c>
      <c r="I25" s="389">
        <v>18435798.23</v>
      </c>
    </row>
    <row r="26" spans="1:9" x14ac:dyDescent="0.2">
      <c r="A26" s="387"/>
      <c r="B26" s="388" t="s">
        <v>17</v>
      </c>
      <c r="C26" s="389">
        <v>2250148.4</v>
      </c>
      <c r="D26" s="392">
        <v>12.089</v>
      </c>
      <c r="E26" s="389">
        <v>1114016.47</v>
      </c>
      <c r="F26" s="392">
        <v>5.9850000000000003</v>
      </c>
      <c r="G26" s="420">
        <f t="shared" si="0"/>
        <v>3364164.87</v>
      </c>
      <c r="H26" s="421">
        <v>18.073349917430168</v>
      </c>
      <c r="I26" s="389">
        <v>18613953.059999999</v>
      </c>
    </row>
    <row r="27" spans="1:9" x14ac:dyDescent="0.2">
      <c r="A27" s="395"/>
      <c r="B27" s="396" t="s">
        <v>18</v>
      </c>
      <c r="C27" s="397">
        <v>1992023.28</v>
      </c>
      <c r="D27" s="400">
        <v>10.548</v>
      </c>
      <c r="E27" s="397">
        <v>1165524.28</v>
      </c>
      <c r="F27" s="400">
        <v>6.1710000000000003</v>
      </c>
      <c r="G27" s="426">
        <f t="shared" si="0"/>
        <v>3157547.56</v>
      </c>
      <c r="H27" s="427">
        <v>16.718890380967444</v>
      </c>
      <c r="I27" s="397">
        <v>18886107.199999999</v>
      </c>
    </row>
    <row r="28" spans="1:9" x14ac:dyDescent="0.2">
      <c r="A28" s="379">
        <v>2018</v>
      </c>
      <c r="B28" s="380" t="s">
        <v>7</v>
      </c>
      <c r="C28" s="381">
        <v>2543110.11</v>
      </c>
      <c r="D28" s="384">
        <v>12.811</v>
      </c>
      <c r="E28" s="381">
        <v>1204366.3999999999</v>
      </c>
      <c r="F28" s="384">
        <v>6.0670000000000002</v>
      </c>
      <c r="G28" s="418">
        <f t="shared" si="0"/>
        <v>3747476.51</v>
      </c>
      <c r="H28" s="419">
        <v>18.877540073314428</v>
      </c>
      <c r="I28" s="381">
        <v>19851508.699999999</v>
      </c>
    </row>
    <row r="29" spans="1:9" x14ac:dyDescent="0.2">
      <c r="A29" s="387"/>
      <c r="B29" s="388" t="s">
        <v>8</v>
      </c>
      <c r="C29" s="389">
        <v>2375752.02</v>
      </c>
      <c r="D29" s="392">
        <v>12.787000000000001</v>
      </c>
      <c r="E29" s="389">
        <v>1091636.24</v>
      </c>
      <c r="F29" s="392">
        <v>5.875</v>
      </c>
      <c r="G29" s="420">
        <f t="shared" si="0"/>
        <v>3467388.26</v>
      </c>
      <c r="H29" s="421">
        <v>18.661934938947301</v>
      </c>
      <c r="I29" s="389">
        <v>18580004.010000002</v>
      </c>
    </row>
    <row r="30" spans="1:9" x14ac:dyDescent="0.2">
      <c r="A30" s="387"/>
      <c r="B30" s="388" t="s">
        <v>9</v>
      </c>
      <c r="C30" s="389">
        <v>2324513.37</v>
      </c>
      <c r="D30" s="392">
        <v>12.148</v>
      </c>
      <c r="E30" s="389">
        <v>1140545.3500000001</v>
      </c>
      <c r="F30" s="392">
        <v>5.9610000000000003</v>
      </c>
      <c r="G30" s="420">
        <f t="shared" si="0"/>
        <v>3465058.72</v>
      </c>
      <c r="H30" s="421">
        <v>18.108981136326772</v>
      </c>
      <c r="I30" s="389">
        <v>19134476.390000001</v>
      </c>
    </row>
    <row r="31" spans="1:9" x14ac:dyDescent="0.2">
      <c r="A31" s="387"/>
      <c r="B31" s="388" t="s">
        <v>10</v>
      </c>
      <c r="C31" s="389">
        <v>2308839.0299999998</v>
      </c>
      <c r="D31" s="392">
        <v>12.554</v>
      </c>
      <c r="E31" s="389">
        <v>1010496.82</v>
      </c>
      <c r="F31" s="392">
        <v>5.4950000000000001</v>
      </c>
      <c r="G31" s="420">
        <f t="shared" si="0"/>
        <v>3319335.8499999996</v>
      </c>
      <c r="H31" s="421">
        <v>18.04891281498179</v>
      </c>
      <c r="I31" s="389">
        <v>18390780.010000002</v>
      </c>
    </row>
    <row r="32" spans="1:9" x14ac:dyDescent="0.2">
      <c r="A32" s="387"/>
      <c r="B32" s="388" t="s">
        <v>11</v>
      </c>
      <c r="C32" s="389">
        <v>2216409.12</v>
      </c>
      <c r="D32" s="392">
        <v>11.565</v>
      </c>
      <c r="E32" s="389">
        <v>1033058.83</v>
      </c>
      <c r="F32" s="392">
        <v>5.39</v>
      </c>
      <c r="G32" s="420">
        <f t="shared" si="0"/>
        <v>3249467.95</v>
      </c>
      <c r="H32" s="421">
        <v>16.954988962929026</v>
      </c>
      <c r="I32" s="389">
        <v>19165261.370000001</v>
      </c>
    </row>
    <row r="33" spans="1:9" x14ac:dyDescent="0.2">
      <c r="A33" s="387"/>
      <c r="B33" s="388" t="s">
        <v>12</v>
      </c>
      <c r="C33" s="389">
        <v>2142889.36</v>
      </c>
      <c r="D33" s="392">
        <v>11.513</v>
      </c>
      <c r="E33" s="389">
        <v>1000754.37</v>
      </c>
      <c r="F33" s="392">
        <v>5.3769999999999998</v>
      </c>
      <c r="G33" s="420">
        <f t="shared" si="0"/>
        <v>3143643.73</v>
      </c>
      <c r="H33" s="421">
        <v>16.890086904515343</v>
      </c>
      <c r="I33" s="389">
        <v>18612359.710000001</v>
      </c>
    </row>
    <row r="34" spans="1:9" x14ac:dyDescent="0.2">
      <c r="A34" s="387"/>
      <c r="B34" s="388" t="s">
        <v>13</v>
      </c>
      <c r="C34" s="389">
        <v>2437767.37</v>
      </c>
      <c r="D34" s="392">
        <v>10.99</v>
      </c>
      <c r="E34" s="389">
        <v>1140894.52</v>
      </c>
      <c r="F34" s="392">
        <v>5.1440000000000001</v>
      </c>
      <c r="G34" s="420">
        <f t="shared" si="0"/>
        <v>3578661.89</v>
      </c>
      <c r="H34" s="421">
        <v>16.13383463791212</v>
      </c>
      <c r="I34" s="389">
        <v>22181099.350000001</v>
      </c>
    </row>
    <row r="35" spans="1:9" x14ac:dyDescent="0.2">
      <c r="A35" s="387"/>
      <c r="B35" s="388" t="s">
        <v>14</v>
      </c>
      <c r="C35" s="389">
        <v>2057820.69</v>
      </c>
      <c r="D35" s="392">
        <v>10.369</v>
      </c>
      <c r="E35" s="389">
        <v>1075084.6000000001</v>
      </c>
      <c r="F35" s="392">
        <v>5.4169999999999998</v>
      </c>
      <c r="G35" s="420">
        <f t="shared" si="0"/>
        <v>3132905.29</v>
      </c>
      <c r="H35" s="421">
        <v>15.785503518146399</v>
      </c>
      <c r="I35" s="389">
        <v>19846723.84</v>
      </c>
    </row>
    <row r="36" spans="1:9" x14ac:dyDescent="0.2">
      <c r="A36" s="387"/>
      <c r="B36" s="388" t="s">
        <v>15</v>
      </c>
      <c r="C36" s="389">
        <v>2157289.86</v>
      </c>
      <c r="D36" s="392">
        <v>10.432</v>
      </c>
      <c r="E36" s="389">
        <v>1024573.47</v>
      </c>
      <c r="F36" s="392">
        <v>4.9550000000000001</v>
      </c>
      <c r="G36" s="420">
        <f t="shared" si="0"/>
        <v>3181863.33</v>
      </c>
      <c r="H36" s="421">
        <v>15.38661545155677</v>
      </c>
      <c r="I36" s="389">
        <v>20679423.23</v>
      </c>
    </row>
    <row r="37" spans="1:9" x14ac:dyDescent="0.2">
      <c r="A37" s="387"/>
      <c r="B37" s="388" t="s">
        <v>16</v>
      </c>
      <c r="C37" s="389">
        <v>2248775.6800000002</v>
      </c>
      <c r="D37" s="392">
        <v>11.959</v>
      </c>
      <c r="E37" s="389">
        <v>1027839.79</v>
      </c>
      <c r="F37" s="392">
        <v>5.4660000000000002</v>
      </c>
      <c r="G37" s="420">
        <f t="shared" si="0"/>
        <v>3276615.47</v>
      </c>
      <c r="H37" s="421">
        <v>17.42564093556464</v>
      </c>
      <c r="I37" s="389">
        <v>18803414.359999999</v>
      </c>
    </row>
    <row r="38" spans="1:9" x14ac:dyDescent="0.2">
      <c r="A38" s="387"/>
      <c r="B38" s="388" t="s">
        <v>17</v>
      </c>
      <c r="C38" s="389">
        <v>2254099.04</v>
      </c>
      <c r="D38" s="392">
        <v>12.01</v>
      </c>
      <c r="E38" s="389">
        <v>1071289.4099999999</v>
      </c>
      <c r="F38" s="392">
        <v>5.7080000000000002</v>
      </c>
      <c r="G38" s="420">
        <f t="shared" si="0"/>
        <v>3325388.45</v>
      </c>
      <c r="H38" s="421">
        <v>17.717507502041716</v>
      </c>
      <c r="I38" s="389">
        <v>18768940.550000001</v>
      </c>
    </row>
    <row r="39" spans="1:9" x14ac:dyDescent="0.2">
      <c r="A39" s="395"/>
      <c r="B39" s="396" t="s">
        <v>18</v>
      </c>
      <c r="C39" s="397">
        <v>2356910.0299999998</v>
      </c>
      <c r="D39" s="400">
        <v>12.026999999999999</v>
      </c>
      <c r="E39" s="397">
        <v>1207403.3700000001</v>
      </c>
      <c r="F39" s="400">
        <v>6.1609999999999996</v>
      </c>
      <c r="G39" s="426">
        <f t="shared" si="0"/>
        <v>3564313.4</v>
      </c>
      <c r="H39" s="427">
        <v>18.188949205860414</v>
      </c>
      <c r="I39" s="397">
        <v>19596038.010000002</v>
      </c>
    </row>
    <row r="40" spans="1:9" x14ac:dyDescent="0.2">
      <c r="A40" s="379">
        <v>2019</v>
      </c>
      <c r="B40" s="380" t="s">
        <v>7</v>
      </c>
      <c r="C40" s="381">
        <v>2428386.3199999998</v>
      </c>
      <c r="D40" s="384">
        <v>12.637</v>
      </c>
      <c r="E40" s="381">
        <v>1196656.33</v>
      </c>
      <c r="F40" s="384">
        <v>6.2270000000000003</v>
      </c>
      <c r="G40" s="418">
        <f t="shared" si="0"/>
        <v>3625042.65</v>
      </c>
      <c r="H40" s="419">
        <v>18.864235110252704</v>
      </c>
      <c r="I40" s="381">
        <v>19216483.620000001</v>
      </c>
    </row>
    <row r="41" spans="1:9" x14ac:dyDescent="0.2">
      <c r="A41" s="387"/>
      <c r="B41" s="388" t="s">
        <v>8</v>
      </c>
      <c r="C41" s="389">
        <v>2295682.1</v>
      </c>
      <c r="D41" s="392">
        <v>13</v>
      </c>
      <c r="E41" s="389">
        <v>1076085.82</v>
      </c>
      <c r="F41" s="392">
        <v>6.0940000000000003</v>
      </c>
      <c r="G41" s="420">
        <f t="shared" si="0"/>
        <v>3371767.92</v>
      </c>
      <c r="H41" s="421">
        <f t="shared" ref="H41:H51" si="1">D41+F41</f>
        <v>19.094000000000001</v>
      </c>
      <c r="I41" s="389">
        <v>17659389.879999999</v>
      </c>
    </row>
    <row r="42" spans="1:9" x14ac:dyDescent="0.2">
      <c r="A42" s="387"/>
      <c r="B42" s="388" t="s">
        <v>9</v>
      </c>
      <c r="C42" s="389">
        <v>2205747.7000000002</v>
      </c>
      <c r="D42" s="392">
        <v>11.853</v>
      </c>
      <c r="E42" s="389">
        <v>1130914.43</v>
      </c>
      <c r="F42" s="392">
        <v>6.077</v>
      </c>
      <c r="G42" s="420">
        <f t="shared" si="0"/>
        <v>3336662.13</v>
      </c>
      <c r="H42" s="421">
        <f t="shared" si="1"/>
        <v>17.93</v>
      </c>
      <c r="I42" s="389">
        <v>18609967.559999999</v>
      </c>
    </row>
    <row r="43" spans="1:9" x14ac:dyDescent="0.2">
      <c r="A43" s="387"/>
      <c r="B43" s="388" t="s">
        <v>10</v>
      </c>
      <c r="C43" s="389">
        <v>2254571.5299999998</v>
      </c>
      <c r="D43" s="392">
        <v>12.385999999999999</v>
      </c>
      <c r="E43" s="389">
        <v>1049208.57</v>
      </c>
      <c r="F43" s="392">
        <v>5.7640000000000002</v>
      </c>
      <c r="G43" s="420">
        <f t="shared" si="0"/>
        <v>3303780.0999999996</v>
      </c>
      <c r="H43" s="421">
        <f t="shared" si="1"/>
        <v>18.149999999999999</v>
      </c>
      <c r="I43" s="389">
        <v>18202913.170000002</v>
      </c>
    </row>
    <row r="44" spans="1:9" x14ac:dyDescent="0.2">
      <c r="A44" s="387"/>
      <c r="B44" s="388" t="s">
        <v>11</v>
      </c>
      <c r="C44" s="389">
        <v>2190235.4700000002</v>
      </c>
      <c r="D44" s="392">
        <v>11.884</v>
      </c>
      <c r="E44" s="389">
        <v>1027620.7</v>
      </c>
      <c r="F44" s="392">
        <v>5.5759999999999996</v>
      </c>
      <c r="G44" s="420">
        <f t="shared" si="0"/>
        <v>3217856.17</v>
      </c>
      <c r="H44" s="421">
        <f t="shared" si="1"/>
        <v>17.46</v>
      </c>
      <c r="I44" s="389">
        <v>18429387.629999999</v>
      </c>
    </row>
    <row r="45" spans="1:9" x14ac:dyDescent="0.2">
      <c r="A45" s="387"/>
      <c r="B45" s="388" t="s">
        <v>12</v>
      </c>
      <c r="C45" s="389">
        <v>2153150.2000000002</v>
      </c>
      <c r="D45" s="392">
        <v>11.464</v>
      </c>
      <c r="E45" s="389">
        <v>1111396.05</v>
      </c>
      <c r="F45" s="392">
        <v>5.9169999999999998</v>
      </c>
      <c r="G45" s="420">
        <f t="shared" si="0"/>
        <v>3264546.25</v>
      </c>
      <c r="H45" s="421">
        <f t="shared" si="1"/>
        <v>17.381</v>
      </c>
      <c r="I45" s="389">
        <v>18781949.09</v>
      </c>
    </row>
    <row r="46" spans="1:9" x14ac:dyDescent="0.2">
      <c r="A46" s="387"/>
      <c r="B46" s="388" t="s">
        <v>13</v>
      </c>
      <c r="C46" s="389">
        <v>2230526.11</v>
      </c>
      <c r="D46" s="392">
        <v>10.452999999999999</v>
      </c>
      <c r="E46" s="389">
        <v>1114507.6499999999</v>
      </c>
      <c r="F46" s="392">
        <v>5.2229999999999999</v>
      </c>
      <c r="G46" s="420">
        <f t="shared" si="0"/>
        <v>3345033.76</v>
      </c>
      <c r="H46" s="421">
        <f t="shared" si="1"/>
        <v>15.675999999999998</v>
      </c>
      <c r="I46" s="389">
        <v>21338155.399999999</v>
      </c>
    </row>
    <row r="47" spans="1:9" x14ac:dyDescent="0.2">
      <c r="A47" s="387"/>
      <c r="B47" s="388" t="s">
        <v>14</v>
      </c>
      <c r="C47" s="389">
        <v>2063728.95</v>
      </c>
      <c r="D47" s="392">
        <v>10.332000000000001</v>
      </c>
      <c r="E47" s="389">
        <v>1068009.6399999999</v>
      </c>
      <c r="F47" s="392">
        <v>5.3470000000000004</v>
      </c>
      <c r="G47" s="420">
        <f t="shared" si="0"/>
        <v>3131738.59</v>
      </c>
      <c r="H47" s="421">
        <f t="shared" si="1"/>
        <v>15.679000000000002</v>
      </c>
      <c r="I47" s="389">
        <v>19974713.640000001</v>
      </c>
    </row>
    <row r="48" spans="1:9" x14ac:dyDescent="0.2">
      <c r="A48" s="387"/>
      <c r="B48" s="388" t="s">
        <v>15</v>
      </c>
      <c r="C48" s="389">
        <v>2253896.71</v>
      </c>
      <c r="D48" s="403">
        <v>11.063000000000001</v>
      </c>
      <c r="E48" s="406">
        <v>1051757.27</v>
      </c>
      <c r="F48" s="403">
        <v>5.1619999999999999</v>
      </c>
      <c r="G48" s="428">
        <f>C48+E48</f>
        <v>3305653.98</v>
      </c>
      <c r="H48" s="429">
        <f>D48+F48</f>
        <v>16.225000000000001</v>
      </c>
      <c r="I48" s="406">
        <v>20373990.780000001</v>
      </c>
    </row>
    <row r="49" spans="1:9" x14ac:dyDescent="0.2">
      <c r="A49" s="387"/>
      <c r="B49" s="388" t="s">
        <v>16</v>
      </c>
      <c r="C49" s="389">
        <v>2085488.51</v>
      </c>
      <c r="D49" s="389">
        <v>10.987</v>
      </c>
      <c r="E49" s="406">
        <v>1037417.35</v>
      </c>
      <c r="F49" s="389">
        <v>5.4649999999999999</v>
      </c>
      <c r="G49" s="406">
        <f>C49+E49</f>
        <v>3122905.86</v>
      </c>
      <c r="H49" s="389">
        <f t="shared" si="1"/>
        <v>16.451999999999998</v>
      </c>
      <c r="I49" s="406">
        <v>18982223.23</v>
      </c>
    </row>
    <row r="50" spans="1:9" x14ac:dyDescent="0.2">
      <c r="A50" s="387"/>
      <c r="B50" s="388" t="s">
        <v>17</v>
      </c>
      <c r="C50" s="389">
        <v>2052268.19</v>
      </c>
      <c r="D50" s="389">
        <v>10.88</v>
      </c>
      <c r="E50" s="406">
        <v>1080389.99</v>
      </c>
      <c r="F50" s="389">
        <v>5.7270000000000003</v>
      </c>
      <c r="G50" s="406">
        <f>C50+E50</f>
        <v>3132658.1799999997</v>
      </c>
      <c r="H50" s="389">
        <f>D50+F50</f>
        <v>16.606999999999999</v>
      </c>
      <c r="I50" s="406">
        <v>18863359.300000001</v>
      </c>
    </row>
    <row r="51" spans="1:9" x14ac:dyDescent="0.2">
      <c r="A51" s="395"/>
      <c r="B51" s="396" t="s">
        <v>18</v>
      </c>
      <c r="C51" s="408">
        <v>2272748.98</v>
      </c>
      <c r="D51" s="397">
        <v>11.86</v>
      </c>
      <c r="E51" s="408">
        <v>1088108.04</v>
      </c>
      <c r="F51" s="397">
        <v>5.68</v>
      </c>
      <c r="G51" s="408">
        <f>C51+E51</f>
        <v>3360857.02</v>
      </c>
      <c r="H51" s="397">
        <f t="shared" si="1"/>
        <v>17.54</v>
      </c>
      <c r="I51" s="408">
        <v>19165380.260000002</v>
      </c>
    </row>
    <row r="52" spans="1:9" x14ac:dyDescent="0.2">
      <c r="A52" s="379">
        <v>2020</v>
      </c>
      <c r="B52" s="380" t="s">
        <v>7</v>
      </c>
      <c r="C52" s="389">
        <v>2515624.6</v>
      </c>
      <c r="D52" s="389">
        <f>C52*100/I52</f>
        <v>12.555248968561648</v>
      </c>
      <c r="E52" s="406">
        <v>1243610.6000000001</v>
      </c>
      <c r="F52" s="389">
        <f>E52*100/I52</f>
        <v>6.2067451172731944</v>
      </c>
      <c r="G52" s="406">
        <f t="shared" si="0"/>
        <v>3759235.2</v>
      </c>
      <c r="H52" s="389">
        <f>D52+F52</f>
        <v>18.761994085834843</v>
      </c>
      <c r="I52" s="406">
        <v>20036437.399999999</v>
      </c>
    </row>
    <row r="53" spans="1:9" x14ac:dyDescent="0.2">
      <c r="A53" s="387"/>
      <c r="B53" s="388" t="s">
        <v>8</v>
      </c>
      <c r="C53" s="389">
        <v>2378828.25</v>
      </c>
      <c r="D53" s="389">
        <v>12.522</v>
      </c>
      <c r="E53" s="406">
        <v>1161664.78</v>
      </c>
      <c r="F53" s="389">
        <v>6.1150000000000002</v>
      </c>
      <c r="G53" s="406">
        <f t="shared" si="0"/>
        <v>3540493.0300000003</v>
      </c>
      <c r="H53" s="389">
        <f>D53+F53</f>
        <v>18.637</v>
      </c>
      <c r="I53" s="406">
        <v>18997348.699999999</v>
      </c>
    </row>
    <row r="54" spans="1:9" x14ac:dyDescent="0.2">
      <c r="A54" s="387"/>
      <c r="B54" s="388" t="s">
        <v>9</v>
      </c>
      <c r="C54" s="389">
        <v>1988741.63</v>
      </c>
      <c r="D54" s="389">
        <v>10.779</v>
      </c>
      <c r="E54" s="406">
        <v>1088107.8700000001</v>
      </c>
      <c r="F54" s="389">
        <v>5.8979999999999997</v>
      </c>
      <c r="G54" s="406">
        <f t="shared" si="0"/>
        <v>3076849.5</v>
      </c>
      <c r="H54" s="389">
        <f t="shared" ref="H54:H61" si="2">D54+F54</f>
        <v>16.677</v>
      </c>
      <c r="I54" s="406">
        <v>18450276.010000002</v>
      </c>
    </row>
    <row r="55" spans="1:9" x14ac:dyDescent="0.2">
      <c r="A55" s="387"/>
      <c r="B55" s="388" t="s">
        <v>10</v>
      </c>
      <c r="C55" s="389">
        <v>1818364.77</v>
      </c>
      <c r="D55" s="389">
        <v>11.686</v>
      </c>
      <c r="E55" s="406">
        <v>941456.2</v>
      </c>
      <c r="F55" s="389">
        <v>6.05</v>
      </c>
      <c r="G55" s="406">
        <f t="shared" si="0"/>
        <v>2759820.9699999997</v>
      </c>
      <c r="H55" s="389">
        <f t="shared" si="2"/>
        <v>17.736000000000001</v>
      </c>
      <c r="I55" s="406">
        <v>15560011.869999999</v>
      </c>
    </row>
    <row r="56" spans="1:9" x14ac:dyDescent="0.2">
      <c r="A56" s="387"/>
      <c r="B56" s="388" t="s">
        <v>11</v>
      </c>
      <c r="C56" s="389">
        <v>1602091.44</v>
      </c>
      <c r="D56" s="389">
        <v>10.416</v>
      </c>
      <c r="E56" s="406">
        <v>856138.9</v>
      </c>
      <c r="F56" s="389">
        <v>5.5659999999999998</v>
      </c>
      <c r="G56" s="406">
        <f t="shared" si="0"/>
        <v>2458230.34</v>
      </c>
      <c r="H56" s="389">
        <f t="shared" si="2"/>
        <v>15.981999999999999</v>
      </c>
      <c r="I56" s="406">
        <v>15381762.58</v>
      </c>
    </row>
    <row r="57" spans="1:9" x14ac:dyDescent="0.2">
      <c r="A57" s="387"/>
      <c r="B57" s="388" t="s">
        <v>12</v>
      </c>
      <c r="C57" s="389">
        <v>2292768.85</v>
      </c>
      <c r="D57" s="389">
        <v>12.170999999999999</v>
      </c>
      <c r="E57" s="406">
        <v>981776.87</v>
      </c>
      <c r="F57" s="389">
        <v>5.2119999999999997</v>
      </c>
      <c r="G57" s="406">
        <f t="shared" si="0"/>
        <v>3274545.72</v>
      </c>
      <c r="H57" s="389">
        <f t="shared" si="2"/>
        <v>17.382999999999999</v>
      </c>
      <c r="I57" s="406">
        <v>18837412.75</v>
      </c>
    </row>
    <row r="58" spans="1:9" x14ac:dyDescent="0.2">
      <c r="A58" s="387"/>
      <c r="B58" s="388" t="s">
        <v>13</v>
      </c>
      <c r="C58" s="389">
        <v>2113828.06</v>
      </c>
      <c r="D58" s="389">
        <v>10.026999999999999</v>
      </c>
      <c r="E58" s="406">
        <v>1067499.79</v>
      </c>
      <c r="F58" s="389">
        <v>5.0640000000000001</v>
      </c>
      <c r="G58" s="406">
        <f t="shared" si="0"/>
        <v>3181327.85</v>
      </c>
      <c r="H58" s="389">
        <f t="shared" si="2"/>
        <v>15.090999999999999</v>
      </c>
      <c r="I58" s="406">
        <v>21081586.25</v>
      </c>
    </row>
    <row r="59" spans="1:9" x14ac:dyDescent="0.2">
      <c r="A59" s="387"/>
      <c r="B59" s="388" t="s">
        <v>14</v>
      </c>
      <c r="C59" s="389">
        <v>2107726.16</v>
      </c>
      <c r="D59" s="389">
        <v>9.4689999999999994</v>
      </c>
      <c r="E59" s="406">
        <v>1125914.1100000001</v>
      </c>
      <c r="F59" s="389">
        <v>5.0579999999999998</v>
      </c>
      <c r="G59" s="406">
        <f t="shared" ref="G59:G61" si="3">C59+E59</f>
        <v>3233640.2700000005</v>
      </c>
      <c r="H59" s="389">
        <f t="shared" si="2"/>
        <v>14.526999999999999</v>
      </c>
      <c r="I59" s="406">
        <v>22259461.640000001</v>
      </c>
    </row>
    <row r="60" spans="1:9" x14ac:dyDescent="0.2">
      <c r="A60" s="387"/>
      <c r="B60" s="388" t="s">
        <v>15</v>
      </c>
      <c r="C60" s="389">
        <v>2158642.21</v>
      </c>
      <c r="D60" s="389">
        <v>9.8040000000000003</v>
      </c>
      <c r="E60" s="406">
        <v>1097106.93</v>
      </c>
      <c r="F60" s="389">
        <v>4.9829999999999997</v>
      </c>
      <c r="G60" s="406">
        <f t="shared" si="3"/>
        <v>3255749.1399999997</v>
      </c>
      <c r="H60" s="389">
        <f t="shared" si="2"/>
        <v>14.786999999999999</v>
      </c>
      <c r="I60" s="406">
        <v>22017043.77</v>
      </c>
    </row>
    <row r="61" spans="1:9" x14ac:dyDescent="0.2">
      <c r="A61" s="387"/>
      <c r="B61" s="388" t="s">
        <v>16</v>
      </c>
      <c r="C61" s="389">
        <v>2104123.7599999998</v>
      </c>
      <c r="D61" s="389">
        <v>10.385999999999999</v>
      </c>
      <c r="E61" s="406">
        <v>1063687.8400000001</v>
      </c>
      <c r="F61" s="389">
        <v>5.25</v>
      </c>
      <c r="G61" s="406">
        <f t="shared" si="3"/>
        <v>3167811.5999999996</v>
      </c>
      <c r="H61" s="389">
        <f t="shared" si="2"/>
        <v>15.635999999999999</v>
      </c>
      <c r="I61" s="406">
        <v>20259814.210000001</v>
      </c>
    </row>
    <row r="62" spans="1:9" x14ac:dyDescent="0.2">
      <c r="A62" s="387"/>
      <c r="B62" s="388" t="s">
        <v>17</v>
      </c>
      <c r="C62" s="389">
        <v>2221927.7000000002</v>
      </c>
      <c r="D62" s="389">
        <v>11.459</v>
      </c>
      <c r="E62" s="406">
        <v>1065908.1299999999</v>
      </c>
      <c r="F62" s="389">
        <v>5.4969999999999999</v>
      </c>
      <c r="G62" s="406">
        <f t="shared" ref="G62:G69" si="4">C62+E62</f>
        <v>3287835.83</v>
      </c>
      <c r="H62" s="389">
        <f t="shared" ref="H62:H69" si="5">D62+F62</f>
        <v>16.956</v>
      </c>
      <c r="I62" s="406">
        <v>19390093.920000002</v>
      </c>
    </row>
    <row r="63" spans="1:9" x14ac:dyDescent="0.2">
      <c r="A63" s="395"/>
      <c r="B63" s="396" t="s">
        <v>18</v>
      </c>
      <c r="C63" s="408">
        <v>2353648.89</v>
      </c>
      <c r="D63" s="397">
        <v>11.12</v>
      </c>
      <c r="E63" s="408">
        <v>1138444.99</v>
      </c>
      <c r="F63" s="397">
        <v>5.38</v>
      </c>
      <c r="G63" s="408">
        <f t="shared" si="4"/>
        <v>3492093.88</v>
      </c>
      <c r="H63" s="398">
        <f t="shared" si="5"/>
        <v>16.5</v>
      </c>
      <c r="I63" s="408">
        <v>21163050.969999999</v>
      </c>
    </row>
    <row r="64" spans="1:9" x14ac:dyDescent="0.2">
      <c r="A64" s="379">
        <v>2021</v>
      </c>
      <c r="B64" s="380" t="s">
        <v>7</v>
      </c>
      <c r="C64" s="389">
        <v>2208715.5099999998</v>
      </c>
      <c r="D64" s="389">
        <v>11.06</v>
      </c>
      <c r="E64" s="406">
        <v>1146659.92</v>
      </c>
      <c r="F64" s="389">
        <v>5.742</v>
      </c>
      <c r="G64" s="406">
        <f t="shared" si="4"/>
        <v>3355375.4299999997</v>
      </c>
      <c r="H64" s="389">
        <f t="shared" si="5"/>
        <v>16.802</v>
      </c>
      <c r="I64" s="406">
        <v>19969813.670000002</v>
      </c>
    </row>
    <row r="65" spans="1:9" x14ac:dyDescent="0.2">
      <c r="A65" s="387"/>
      <c r="B65" s="388" t="s">
        <v>8</v>
      </c>
      <c r="C65" s="389">
        <v>2193362.25</v>
      </c>
      <c r="D65" s="389">
        <v>11.491</v>
      </c>
      <c r="E65" s="406">
        <v>1084380</v>
      </c>
      <c r="F65" s="389">
        <v>5.681</v>
      </c>
      <c r="G65" s="406">
        <f t="shared" si="4"/>
        <v>3277742.25</v>
      </c>
      <c r="H65" s="389">
        <f t="shared" si="5"/>
        <v>17.172000000000001</v>
      </c>
      <c r="I65" s="406">
        <v>19088174.969999999</v>
      </c>
    </row>
    <row r="66" spans="1:9" x14ac:dyDescent="0.2">
      <c r="A66" s="387"/>
      <c r="B66" s="388" t="s">
        <v>9</v>
      </c>
      <c r="C66" s="389">
        <v>2530162.89</v>
      </c>
      <c r="D66" s="389">
        <v>12.116</v>
      </c>
      <c r="E66" s="406">
        <v>1206550.05</v>
      </c>
      <c r="F66" s="389">
        <v>5.7779999999999996</v>
      </c>
      <c r="G66" s="406">
        <f t="shared" si="4"/>
        <v>3736712.9400000004</v>
      </c>
      <c r="H66" s="389">
        <f t="shared" si="5"/>
        <v>17.893999999999998</v>
      </c>
      <c r="I66" s="406">
        <v>20882047.710000001</v>
      </c>
    </row>
    <row r="67" spans="1:9" x14ac:dyDescent="0.2">
      <c r="A67" s="387"/>
      <c r="B67" s="388" t="s">
        <v>10</v>
      </c>
      <c r="C67" s="389">
        <v>2275032.04</v>
      </c>
      <c r="D67" s="389">
        <v>11.121</v>
      </c>
      <c r="E67" s="406">
        <v>1120860.3</v>
      </c>
      <c r="F67" s="389">
        <v>5.4790000000000001</v>
      </c>
      <c r="G67" s="406">
        <f t="shared" si="4"/>
        <v>3395892.34</v>
      </c>
      <c r="H67" s="389">
        <f t="shared" si="5"/>
        <v>16.600000000000001</v>
      </c>
      <c r="I67" s="406">
        <v>20457548.710000001</v>
      </c>
    </row>
    <row r="68" spans="1:9" x14ac:dyDescent="0.2">
      <c r="A68" s="387"/>
      <c r="B68" s="388" t="s">
        <v>11</v>
      </c>
      <c r="C68" s="389">
        <v>1986401.3</v>
      </c>
      <c r="D68" s="389">
        <v>10.180999999999999</v>
      </c>
      <c r="E68" s="406">
        <v>989347.23</v>
      </c>
      <c r="F68" s="389">
        <v>5.0709999999999997</v>
      </c>
      <c r="G68" s="406">
        <f t="shared" si="4"/>
        <v>2975748.5300000003</v>
      </c>
      <c r="H68" s="389">
        <f t="shared" si="5"/>
        <v>15.251999999999999</v>
      </c>
      <c r="I68" s="406">
        <v>19511123.719999999</v>
      </c>
    </row>
    <row r="69" spans="1:9" x14ac:dyDescent="0.2">
      <c r="A69" s="387"/>
      <c r="B69" s="388" t="s">
        <v>12</v>
      </c>
      <c r="C69" s="389">
        <v>2188748.09</v>
      </c>
      <c r="D69" s="389">
        <v>10.454000000000001</v>
      </c>
      <c r="E69" s="406">
        <v>1018657.61</v>
      </c>
      <c r="F69" s="389">
        <v>4.8650000000000002</v>
      </c>
      <c r="G69" s="406">
        <f t="shared" si="4"/>
        <v>3207405.6999999997</v>
      </c>
      <c r="H69" s="389">
        <f t="shared" si="5"/>
        <v>15.319000000000001</v>
      </c>
      <c r="I69" s="406">
        <v>20936645.469999999</v>
      </c>
    </row>
    <row r="70" spans="1:9" x14ac:dyDescent="0.2">
      <c r="A70" s="387"/>
      <c r="B70" s="388" t="s">
        <v>13</v>
      </c>
      <c r="C70" s="389"/>
      <c r="D70" s="389"/>
      <c r="E70" s="406"/>
      <c r="F70" s="389"/>
      <c r="G70" s="406"/>
      <c r="H70" s="389"/>
      <c r="I70" s="406"/>
    </row>
    <row r="71" spans="1:9" x14ac:dyDescent="0.2">
      <c r="A71" s="387"/>
      <c r="B71" s="388" t="s">
        <v>14</v>
      </c>
      <c r="C71" s="389"/>
      <c r="D71" s="389"/>
      <c r="E71" s="406"/>
      <c r="F71" s="389"/>
      <c r="G71" s="406"/>
      <c r="H71" s="389"/>
      <c r="I71" s="406"/>
    </row>
    <row r="72" spans="1:9" x14ac:dyDescent="0.2">
      <c r="A72" s="387"/>
      <c r="B72" s="388" t="s">
        <v>15</v>
      </c>
      <c r="C72" s="389"/>
      <c r="D72" s="389"/>
      <c r="E72" s="406"/>
      <c r="F72" s="389"/>
      <c r="G72" s="406"/>
      <c r="H72" s="389"/>
      <c r="I72" s="406"/>
    </row>
    <row r="73" spans="1:9" x14ac:dyDescent="0.2">
      <c r="A73" s="387"/>
      <c r="B73" s="388" t="s">
        <v>16</v>
      </c>
      <c r="C73" s="389"/>
      <c r="D73" s="389"/>
      <c r="E73" s="406"/>
      <c r="F73" s="389"/>
      <c r="G73" s="406"/>
      <c r="H73" s="389"/>
      <c r="I73" s="406"/>
    </row>
    <row r="74" spans="1:9" x14ac:dyDescent="0.2">
      <c r="A74" s="387"/>
      <c r="B74" s="388" t="s">
        <v>17</v>
      </c>
      <c r="C74" s="389"/>
      <c r="D74" s="389"/>
      <c r="E74" s="406"/>
      <c r="F74" s="389"/>
      <c r="G74" s="406"/>
      <c r="H74" s="389"/>
      <c r="I74" s="406"/>
    </row>
    <row r="75" spans="1:9" x14ac:dyDescent="0.2">
      <c r="A75" s="395"/>
      <c r="B75" s="396" t="s">
        <v>18</v>
      </c>
      <c r="C75" s="408"/>
      <c r="D75" s="397"/>
      <c r="E75" s="408"/>
      <c r="F75" s="397"/>
      <c r="G75" s="408"/>
      <c r="H75" s="397"/>
      <c r="I75" s="408"/>
    </row>
    <row r="78" spans="1:9" x14ac:dyDescent="0.2">
      <c r="A78" s="87" t="s">
        <v>246</v>
      </c>
    </row>
    <row r="79" spans="1:9" x14ac:dyDescent="0.2">
      <c r="A79" s="87" t="s">
        <v>247</v>
      </c>
    </row>
  </sheetData>
  <mergeCells count="7">
    <mergeCell ref="A64:A75"/>
    <mergeCell ref="A52:A63"/>
    <mergeCell ref="B2:I2"/>
    <mergeCell ref="A4:A15"/>
    <mergeCell ref="A16:A27"/>
    <mergeCell ref="A28:A39"/>
    <mergeCell ref="A40:A51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P80"/>
  <sheetViews>
    <sheetView topLeftCell="A2" zoomScaleNormal="100" workbookViewId="0">
      <pane xSplit="1" ySplit="3" topLeftCell="B50" activePane="bottomRight" state="frozen"/>
      <selection activeCell="A2" sqref="A2"/>
      <selection pane="topRight" activeCell="B2" sqref="B2"/>
      <selection pane="bottomLeft" activeCell="A5" sqref="A5"/>
      <selection pane="bottomRight" activeCell="B2" sqref="B2:O2"/>
    </sheetView>
  </sheetViews>
  <sheetFormatPr defaultRowHeight="14.25" x14ac:dyDescent="0.2"/>
  <cols>
    <col min="1" max="1" width="21.42578125" style="85" customWidth="1"/>
    <col min="2" max="2" width="9.28515625" style="85" customWidth="1"/>
    <col min="3" max="14" width="15.140625" style="85" customWidth="1"/>
    <col min="15" max="15" width="22.28515625" style="85" customWidth="1"/>
    <col min="16" max="16" width="12" style="85" customWidth="1"/>
    <col min="17" max="16384" width="9.140625" style="85"/>
  </cols>
  <sheetData>
    <row r="2" spans="1:16" ht="28.5" customHeight="1" x14ac:dyDescent="0.2">
      <c r="A2" s="108"/>
      <c r="B2" s="326" t="s">
        <v>219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6" ht="21.75" customHeight="1" x14ac:dyDescent="0.2">
      <c r="A3" s="370" t="s">
        <v>2</v>
      </c>
      <c r="B3" s="371" t="s">
        <v>32</v>
      </c>
      <c r="C3" s="372" t="s">
        <v>194</v>
      </c>
      <c r="D3" s="373"/>
      <c r="E3" s="372" t="s">
        <v>131</v>
      </c>
      <c r="F3" s="373"/>
      <c r="G3" s="372" t="s">
        <v>195</v>
      </c>
      <c r="H3" s="373"/>
      <c r="I3" s="372" t="s">
        <v>196</v>
      </c>
      <c r="J3" s="373"/>
      <c r="K3" s="372" t="s">
        <v>197</v>
      </c>
      <c r="L3" s="373"/>
      <c r="M3" s="372" t="s">
        <v>215</v>
      </c>
      <c r="N3" s="373"/>
      <c r="O3" s="373"/>
      <c r="P3" s="374"/>
    </row>
    <row r="4" spans="1:16" ht="36" customHeight="1" x14ac:dyDescent="0.2">
      <c r="A4" s="375"/>
      <c r="B4" s="376"/>
      <c r="C4" s="377" t="s">
        <v>216</v>
      </c>
      <c r="D4" s="378" t="s">
        <v>217</v>
      </c>
      <c r="E4" s="377" t="s">
        <v>216</v>
      </c>
      <c r="F4" s="378" t="s">
        <v>217</v>
      </c>
      <c r="G4" s="377" t="s">
        <v>216</v>
      </c>
      <c r="H4" s="378" t="s">
        <v>217</v>
      </c>
      <c r="I4" s="377" t="s">
        <v>216</v>
      </c>
      <c r="J4" s="378" t="s">
        <v>217</v>
      </c>
      <c r="K4" s="377" t="s">
        <v>216</v>
      </c>
      <c r="L4" s="378" t="s">
        <v>217</v>
      </c>
      <c r="M4" s="377" t="s">
        <v>216</v>
      </c>
      <c r="N4" s="377" t="s">
        <v>204</v>
      </c>
      <c r="O4" s="377" t="s">
        <v>198</v>
      </c>
      <c r="P4" s="374"/>
    </row>
    <row r="5" spans="1:16" x14ac:dyDescent="0.2">
      <c r="A5" s="379">
        <v>2016</v>
      </c>
      <c r="B5" s="380" t="s">
        <v>7</v>
      </c>
      <c r="C5" s="381">
        <v>48523.03</v>
      </c>
      <c r="D5" s="382">
        <v>1.4251651550045972</v>
      </c>
      <c r="E5" s="381">
        <v>1131604.46</v>
      </c>
      <c r="F5" s="382">
        <v>33.236243607206589</v>
      </c>
      <c r="G5" s="381">
        <v>760298</v>
      </c>
      <c r="H5" s="382">
        <v>22.330637988181802</v>
      </c>
      <c r="I5" s="383">
        <v>300.27</v>
      </c>
      <c r="J5" s="384">
        <v>8.8192007196011956E-3</v>
      </c>
      <c r="K5" s="381">
        <v>1464004.54</v>
      </c>
      <c r="L5" s="382">
        <v>42.999133755178391</v>
      </c>
      <c r="M5" s="381">
        <v>3404730.31</v>
      </c>
      <c r="N5" s="385">
        <v>18.68</v>
      </c>
      <c r="O5" s="386">
        <v>18227038</v>
      </c>
      <c r="P5" s="374"/>
    </row>
    <row r="6" spans="1:16" x14ac:dyDescent="0.2">
      <c r="A6" s="387"/>
      <c r="B6" s="388" t="s">
        <v>8</v>
      </c>
      <c r="C6" s="389">
        <v>44981.41</v>
      </c>
      <c r="D6" s="390">
        <v>1.3805647776690377</v>
      </c>
      <c r="E6" s="389">
        <v>997140.04</v>
      </c>
      <c r="F6" s="390">
        <v>30.604118848819887</v>
      </c>
      <c r="G6" s="389">
        <v>821331.49</v>
      </c>
      <c r="H6" s="390">
        <v>25.208221038078385</v>
      </c>
      <c r="I6" s="391">
        <v>261.25</v>
      </c>
      <c r="J6" s="392">
        <v>8.0182579462501537E-3</v>
      </c>
      <c r="K6" s="389">
        <v>1394474.84</v>
      </c>
      <c r="L6" s="390">
        <v>42.7990773844054</v>
      </c>
      <c r="M6" s="389">
        <v>3258189.02</v>
      </c>
      <c r="N6" s="393">
        <v>19.414000000000001</v>
      </c>
      <c r="O6" s="394">
        <v>16782585.780000001</v>
      </c>
      <c r="P6" s="374"/>
    </row>
    <row r="7" spans="1:16" x14ac:dyDescent="0.2">
      <c r="A7" s="387"/>
      <c r="B7" s="388" t="s">
        <v>9</v>
      </c>
      <c r="C7" s="389">
        <v>42467.19</v>
      </c>
      <c r="D7" s="390">
        <v>1.3392912515778277</v>
      </c>
      <c r="E7" s="389">
        <v>917900</v>
      </c>
      <c r="F7" s="390">
        <v>28.947887529720898</v>
      </c>
      <c r="G7" s="389">
        <v>861638.62</v>
      </c>
      <c r="H7" s="390">
        <v>27.173567777561743</v>
      </c>
      <c r="I7" s="391">
        <v>319.16000000000003</v>
      </c>
      <c r="J7" s="392">
        <v>1.0065375077879642E-2</v>
      </c>
      <c r="K7" s="389">
        <v>1348545.44</v>
      </c>
      <c r="L7" s="390">
        <v>42.529188066061643</v>
      </c>
      <c r="M7" s="389">
        <v>3170870.41</v>
      </c>
      <c r="N7" s="393">
        <v>18.556000000000001</v>
      </c>
      <c r="O7" s="394">
        <v>17088271.579999998</v>
      </c>
      <c r="P7" s="374"/>
    </row>
    <row r="8" spans="1:16" x14ac:dyDescent="0.2">
      <c r="A8" s="387"/>
      <c r="B8" s="388" t="s">
        <v>10</v>
      </c>
      <c r="C8" s="389">
        <v>39258.93</v>
      </c>
      <c r="D8" s="390">
        <v>1.3478447642610876</v>
      </c>
      <c r="E8" s="389">
        <v>839517.45</v>
      </c>
      <c r="F8" s="390">
        <v>28.822466620672529</v>
      </c>
      <c r="G8" s="389">
        <v>833040.84</v>
      </c>
      <c r="H8" s="390">
        <v>28.60011046173847</v>
      </c>
      <c r="I8" s="391">
        <v>289.47000000000003</v>
      </c>
      <c r="J8" s="392">
        <v>9.9381369770051575E-3</v>
      </c>
      <c r="K8" s="389">
        <v>1200612.27</v>
      </c>
      <c r="L8" s="390">
        <v>41.219640016350908</v>
      </c>
      <c r="M8" s="389">
        <v>2912718.96</v>
      </c>
      <c r="N8" s="393">
        <v>17.568000000000001</v>
      </c>
      <c r="O8" s="394">
        <v>16579829.189999999</v>
      </c>
      <c r="P8" s="374"/>
    </row>
    <row r="9" spans="1:16" x14ac:dyDescent="0.2">
      <c r="A9" s="387"/>
      <c r="B9" s="388" t="s">
        <v>11</v>
      </c>
      <c r="C9" s="389">
        <v>29065.35</v>
      </c>
      <c r="D9" s="390">
        <v>1.0222049538349982</v>
      </c>
      <c r="E9" s="389">
        <v>819684.7</v>
      </c>
      <c r="F9" s="390">
        <v>28.827650825562202</v>
      </c>
      <c r="G9" s="389">
        <v>831941.57</v>
      </c>
      <c r="H9" s="390">
        <v>29.258715073283685</v>
      </c>
      <c r="I9" s="391">
        <v>304.83</v>
      </c>
      <c r="J9" s="392">
        <v>1.0720625627337103E-2</v>
      </c>
      <c r="K9" s="389">
        <v>1162401.04</v>
      </c>
      <c r="L9" s="390">
        <v>40.880708521691773</v>
      </c>
      <c r="M9" s="389">
        <v>2843397.49</v>
      </c>
      <c r="N9" s="393">
        <v>16.838999999999999</v>
      </c>
      <c r="O9" s="394">
        <v>16886220.280000001</v>
      </c>
      <c r="P9" s="374"/>
    </row>
    <row r="10" spans="1:16" x14ac:dyDescent="0.2">
      <c r="A10" s="387"/>
      <c r="B10" s="388" t="s">
        <v>12</v>
      </c>
      <c r="C10" s="389">
        <v>31639.16</v>
      </c>
      <c r="D10" s="390">
        <v>1.0862421058846792</v>
      </c>
      <c r="E10" s="389">
        <v>824182.12</v>
      </c>
      <c r="F10" s="390">
        <v>28.295988947282396</v>
      </c>
      <c r="G10" s="389">
        <v>811902.4</v>
      </c>
      <c r="H10" s="390">
        <v>27.874399091152391</v>
      </c>
      <c r="I10" s="391">
        <v>351.48</v>
      </c>
      <c r="J10" s="392">
        <v>1.2067083177187606E-2</v>
      </c>
      <c r="K10" s="389">
        <v>1244641.98</v>
      </c>
      <c r="L10" s="390">
        <v>42.731302772503341</v>
      </c>
      <c r="M10" s="389">
        <v>2912717.14</v>
      </c>
      <c r="N10" s="393">
        <v>16.542999999999999</v>
      </c>
      <c r="O10" s="394">
        <v>17606733.390000001</v>
      </c>
      <c r="P10" s="374"/>
    </row>
    <row r="11" spans="1:16" x14ac:dyDescent="0.2">
      <c r="A11" s="387"/>
      <c r="B11" s="388" t="s">
        <v>13</v>
      </c>
      <c r="C11" s="389">
        <v>31269.26</v>
      </c>
      <c r="D11" s="390">
        <v>1.0930947333865393</v>
      </c>
      <c r="E11" s="389">
        <v>847190.71</v>
      </c>
      <c r="F11" s="390">
        <v>29.615657782595527</v>
      </c>
      <c r="G11" s="389">
        <v>684929.8</v>
      </c>
      <c r="H11" s="390">
        <v>23.943424216610683</v>
      </c>
      <c r="I11" s="391">
        <v>401.57</v>
      </c>
      <c r="J11" s="392">
        <v>1.4037877841881536E-2</v>
      </c>
      <c r="K11" s="389">
        <v>1296826.23</v>
      </c>
      <c r="L11" s="390">
        <v>45.333785389565378</v>
      </c>
      <c r="M11" s="389">
        <v>2860617.57</v>
      </c>
      <c r="N11" s="393">
        <v>15.582000000000001</v>
      </c>
      <c r="O11" s="394">
        <v>18358958.690000001</v>
      </c>
      <c r="P11" s="374"/>
    </row>
    <row r="12" spans="1:16" x14ac:dyDescent="0.2">
      <c r="A12" s="387"/>
      <c r="B12" s="388" t="s">
        <v>14</v>
      </c>
      <c r="C12" s="389">
        <v>34234.25</v>
      </c>
      <c r="D12" s="390">
        <v>1.0230725990462137</v>
      </c>
      <c r="E12" s="389">
        <v>954263.96</v>
      </c>
      <c r="F12" s="390">
        <v>28.517677756437841</v>
      </c>
      <c r="G12" s="389">
        <v>855663.33</v>
      </c>
      <c r="H12" s="390">
        <v>25.571049663177607</v>
      </c>
      <c r="I12" s="391">
        <v>465.29</v>
      </c>
      <c r="J12" s="392">
        <v>1.3904947519230383E-2</v>
      </c>
      <c r="K12" s="389">
        <v>1501592.21</v>
      </c>
      <c r="L12" s="390">
        <v>44.874295332663863</v>
      </c>
      <c r="M12" s="389">
        <v>3346219.03</v>
      </c>
      <c r="N12" s="393">
        <v>16.507999999999999</v>
      </c>
      <c r="O12" s="394">
        <v>20269786.510000002</v>
      </c>
      <c r="P12" s="374"/>
    </row>
    <row r="13" spans="1:16" x14ac:dyDescent="0.2">
      <c r="A13" s="387"/>
      <c r="B13" s="388" t="s">
        <v>15</v>
      </c>
      <c r="C13" s="389">
        <v>36721.96</v>
      </c>
      <c r="D13" s="390">
        <v>1.3864840926677862</v>
      </c>
      <c r="E13" s="389">
        <v>750479.28</v>
      </c>
      <c r="F13" s="390">
        <v>28.335295381749056</v>
      </c>
      <c r="G13" s="389">
        <v>712493.25</v>
      </c>
      <c r="H13" s="390">
        <v>26.901084725819977</v>
      </c>
      <c r="I13" s="391">
        <v>316.54000000000002</v>
      </c>
      <c r="J13" s="392">
        <v>1.1951368464348338E-2</v>
      </c>
      <c r="K13" s="389">
        <v>1148555.95</v>
      </c>
      <c r="L13" s="390">
        <v>43.365184053736165</v>
      </c>
      <c r="M13" s="389">
        <v>2648566.9900000002</v>
      </c>
      <c r="N13" s="393">
        <v>15.731</v>
      </c>
      <c r="O13" s="394">
        <v>16836490.969999999</v>
      </c>
      <c r="P13" s="374"/>
    </row>
    <row r="14" spans="1:16" x14ac:dyDescent="0.2">
      <c r="A14" s="387"/>
      <c r="B14" s="388" t="s">
        <v>16</v>
      </c>
      <c r="C14" s="389">
        <v>36972.46</v>
      </c>
      <c r="D14" s="390">
        <v>1.2590485625423009</v>
      </c>
      <c r="E14" s="389">
        <v>804627.67</v>
      </c>
      <c r="F14" s="390">
        <v>27.400538435777896</v>
      </c>
      <c r="G14" s="389">
        <v>841546.54</v>
      </c>
      <c r="H14" s="390">
        <v>28.657762061259838</v>
      </c>
      <c r="I14" s="391">
        <v>343.57</v>
      </c>
      <c r="J14" s="392">
        <v>1.169982507608794E-2</v>
      </c>
      <c r="K14" s="389">
        <v>1253049.3799999999</v>
      </c>
      <c r="L14" s="390">
        <v>42.670950774807011</v>
      </c>
      <c r="M14" s="389">
        <v>2936539.63</v>
      </c>
      <c r="N14" s="393">
        <v>16.901</v>
      </c>
      <c r="O14" s="394">
        <v>17375400.399999999</v>
      </c>
      <c r="P14" s="374"/>
    </row>
    <row r="15" spans="1:16" x14ac:dyDescent="0.2">
      <c r="A15" s="387"/>
      <c r="B15" s="388" t="s">
        <v>17</v>
      </c>
      <c r="C15" s="389">
        <v>40788.53</v>
      </c>
      <c r="D15" s="390">
        <v>1.3064091504668576</v>
      </c>
      <c r="E15" s="389">
        <v>950787.33</v>
      </c>
      <c r="F15" s="390">
        <v>30.452611752861692</v>
      </c>
      <c r="G15" s="389">
        <v>850610.65</v>
      </c>
      <c r="H15" s="390">
        <v>27.244069267624045</v>
      </c>
      <c r="I15" s="391">
        <v>379.14</v>
      </c>
      <c r="J15" s="392">
        <v>1.2143412996447884E-2</v>
      </c>
      <c r="K15" s="389">
        <v>1279620.8500000001</v>
      </c>
      <c r="L15" s="390">
        <v>40.984766736339317</v>
      </c>
      <c r="M15" s="389">
        <v>3122186.49</v>
      </c>
      <c r="N15" s="393">
        <v>18.023</v>
      </c>
      <c r="O15" s="394">
        <v>17323413.850000001</v>
      </c>
      <c r="P15" s="374"/>
    </row>
    <row r="16" spans="1:16" x14ac:dyDescent="0.2">
      <c r="A16" s="395"/>
      <c r="B16" s="396" t="s">
        <v>18</v>
      </c>
      <c r="C16" s="397">
        <v>48649.71</v>
      </c>
      <c r="D16" s="398">
        <v>1.401257673846896</v>
      </c>
      <c r="E16" s="397">
        <v>1063840.8600000001</v>
      </c>
      <c r="F16" s="398">
        <v>30.641809968176201</v>
      </c>
      <c r="G16" s="397">
        <v>862394.74</v>
      </c>
      <c r="H16" s="398">
        <v>24.839557056150973</v>
      </c>
      <c r="I16" s="399">
        <v>347.14</v>
      </c>
      <c r="J16" s="400">
        <v>9.9986739674134024E-3</v>
      </c>
      <c r="K16" s="397">
        <v>1496627.93</v>
      </c>
      <c r="L16" s="398">
        <v>43.107376627858521</v>
      </c>
      <c r="M16" s="397">
        <v>3471860.38</v>
      </c>
      <c r="N16" s="401">
        <v>18.904</v>
      </c>
      <c r="O16" s="402">
        <v>18365836.059999999</v>
      </c>
      <c r="P16" s="374"/>
    </row>
    <row r="17" spans="1:16" x14ac:dyDescent="0.2">
      <c r="A17" s="379">
        <v>2017</v>
      </c>
      <c r="B17" s="380" t="s">
        <v>7</v>
      </c>
      <c r="C17" s="381">
        <v>50525.86</v>
      </c>
      <c r="D17" s="382">
        <v>1.3749440085523572</v>
      </c>
      <c r="E17" s="381">
        <v>1205768.21</v>
      </c>
      <c r="F17" s="382">
        <v>32.812183227408703</v>
      </c>
      <c r="G17" s="381">
        <v>801332.39</v>
      </c>
      <c r="H17" s="382">
        <v>21.806401088263332</v>
      </c>
      <c r="I17" s="383">
        <v>395.11</v>
      </c>
      <c r="J17" s="384">
        <v>1.0752001593226158E-2</v>
      </c>
      <c r="K17" s="381">
        <v>1616736.08</v>
      </c>
      <c r="L17" s="382">
        <v>43.995719946309165</v>
      </c>
      <c r="M17" s="381">
        <v>3674757.64</v>
      </c>
      <c r="N17" s="385">
        <v>19.271999999999998</v>
      </c>
      <c r="O17" s="386">
        <v>19067464.57</v>
      </c>
      <c r="P17" s="374"/>
    </row>
    <row r="18" spans="1:16" x14ac:dyDescent="0.2">
      <c r="A18" s="387"/>
      <c r="B18" s="388" t="s">
        <v>8</v>
      </c>
      <c r="C18" s="389">
        <v>42889.440000000002</v>
      </c>
      <c r="D18" s="390">
        <v>1.2867057096296843</v>
      </c>
      <c r="E18" s="389">
        <v>975187.94</v>
      </c>
      <c r="F18" s="390">
        <v>29.256150007088223</v>
      </c>
      <c r="G18" s="389">
        <v>791525.47</v>
      </c>
      <c r="H18" s="390">
        <v>23.746179515664448</v>
      </c>
      <c r="I18" s="391">
        <v>323.57</v>
      </c>
      <c r="J18" s="392">
        <v>9.7072698189782126E-3</v>
      </c>
      <c r="K18" s="389">
        <v>1523348.61</v>
      </c>
      <c r="L18" s="390">
        <v>45.701257797803912</v>
      </c>
      <c r="M18" s="389">
        <v>3333275.02</v>
      </c>
      <c r="N18" s="393">
        <v>18.762</v>
      </c>
      <c r="O18" s="394">
        <v>17765830.129999999</v>
      </c>
      <c r="P18" s="374"/>
    </row>
    <row r="19" spans="1:16" x14ac:dyDescent="0.2">
      <c r="A19" s="387"/>
      <c r="B19" s="388" t="s">
        <v>9</v>
      </c>
      <c r="C19" s="389">
        <v>41131.15</v>
      </c>
      <c r="D19" s="390">
        <v>1.1949048080556028</v>
      </c>
      <c r="E19" s="389">
        <v>972099.69</v>
      </c>
      <c r="F19" s="390">
        <v>28.240557180880209</v>
      </c>
      <c r="G19" s="389">
        <v>904478.28</v>
      </c>
      <c r="H19" s="390">
        <v>26.276081401902495</v>
      </c>
      <c r="I19" s="391">
        <v>305.45</v>
      </c>
      <c r="J19" s="392">
        <v>8.8736559425297828E-3</v>
      </c>
      <c r="K19" s="389">
        <v>1524196.88</v>
      </c>
      <c r="L19" s="390">
        <v>44.27958324373008</v>
      </c>
      <c r="M19" s="389">
        <v>3442211.44</v>
      </c>
      <c r="N19" s="393">
        <v>18.561</v>
      </c>
      <c r="O19" s="394">
        <v>18544926.829999998</v>
      </c>
      <c r="P19" s="374"/>
    </row>
    <row r="20" spans="1:16" x14ac:dyDescent="0.2">
      <c r="A20" s="387"/>
      <c r="B20" s="388" t="s">
        <v>10</v>
      </c>
      <c r="C20" s="389">
        <v>39940.5</v>
      </c>
      <c r="D20" s="390">
        <v>1.2492464579645903</v>
      </c>
      <c r="E20" s="389">
        <v>943146.13</v>
      </c>
      <c r="F20" s="390">
        <v>29.49942945745574</v>
      </c>
      <c r="G20" s="389">
        <v>844761.06</v>
      </c>
      <c r="H20" s="390">
        <v>26.422172031682447</v>
      </c>
      <c r="I20" s="391">
        <v>341.24</v>
      </c>
      <c r="J20" s="392">
        <v>1.0673197914794177E-2</v>
      </c>
      <c r="K20" s="389">
        <v>1368978.44</v>
      </c>
      <c r="L20" s="390">
        <v>42.8184791677593</v>
      </c>
      <c r="M20" s="389">
        <v>3197167.36</v>
      </c>
      <c r="N20" s="393">
        <v>18.268999999999998</v>
      </c>
      <c r="O20" s="394">
        <v>17500830.690000001</v>
      </c>
      <c r="P20" s="374"/>
    </row>
    <row r="21" spans="1:16" x14ac:dyDescent="0.2">
      <c r="A21" s="387"/>
      <c r="B21" s="388" t="s">
        <v>11</v>
      </c>
      <c r="C21" s="389">
        <v>34364.080000000002</v>
      </c>
      <c r="D21" s="390">
        <v>1.1106015999871657</v>
      </c>
      <c r="E21" s="389">
        <v>866295.46</v>
      </c>
      <c r="F21" s="390">
        <v>27.997523109526508</v>
      </c>
      <c r="G21" s="389">
        <v>857239.31</v>
      </c>
      <c r="H21" s="390">
        <v>27.704840323322898</v>
      </c>
      <c r="I21" s="403">
        <v>395.2</v>
      </c>
      <c r="J21" s="392">
        <v>1.277234112814683E-2</v>
      </c>
      <c r="K21" s="389">
        <v>1335892.02</v>
      </c>
      <c r="L21" s="390">
        <v>43.174262626035286</v>
      </c>
      <c r="M21" s="389">
        <v>3094186.07</v>
      </c>
      <c r="N21" s="393">
        <v>17.14</v>
      </c>
      <c r="O21" s="394">
        <v>18052079.43</v>
      </c>
      <c r="P21" s="374"/>
    </row>
    <row r="22" spans="1:16" x14ac:dyDescent="0.2">
      <c r="A22" s="387"/>
      <c r="B22" s="388" t="s">
        <v>12</v>
      </c>
      <c r="C22" s="389">
        <v>31866.47</v>
      </c>
      <c r="D22" s="390">
        <v>1.0603607175763032</v>
      </c>
      <c r="E22" s="389">
        <v>863696.33</v>
      </c>
      <c r="F22" s="390">
        <v>28.739601852568534</v>
      </c>
      <c r="G22" s="389">
        <v>768503.99</v>
      </c>
      <c r="H22" s="390">
        <v>25.572065004271014</v>
      </c>
      <c r="I22" s="391">
        <v>419.68</v>
      </c>
      <c r="J22" s="392">
        <v>1.3964903735883608E-2</v>
      </c>
      <c r="K22" s="389">
        <v>1340761.5900000001</v>
      </c>
      <c r="L22" s="390">
        <v>44.614007189097045</v>
      </c>
      <c r="M22" s="389">
        <v>3005248.07</v>
      </c>
      <c r="N22" s="393">
        <v>17.321000000000002</v>
      </c>
      <c r="O22" s="394">
        <v>17350763.32</v>
      </c>
      <c r="P22" s="374"/>
    </row>
    <row r="23" spans="1:16" x14ac:dyDescent="0.2">
      <c r="A23" s="387"/>
      <c r="B23" s="388" t="s">
        <v>13</v>
      </c>
      <c r="C23" s="389">
        <v>32807.339999999997</v>
      </c>
      <c r="D23" s="390">
        <v>1.0149102936191947</v>
      </c>
      <c r="E23" s="389">
        <v>893951.67</v>
      </c>
      <c r="F23" s="390">
        <v>27.654809926104026</v>
      </c>
      <c r="G23" s="389">
        <v>839976.48</v>
      </c>
      <c r="H23" s="390">
        <v>25.985062365617505</v>
      </c>
      <c r="I23" s="391">
        <v>470.49</v>
      </c>
      <c r="J23" s="392">
        <v>1.4554826573714754E-2</v>
      </c>
      <c r="K23" s="389">
        <v>1465329.95</v>
      </c>
      <c r="L23" s="390">
        <v>45.330662278730919</v>
      </c>
      <c r="M23" s="389">
        <v>3232535.94</v>
      </c>
      <c r="N23" s="393">
        <v>15.497</v>
      </c>
      <c r="O23" s="394">
        <v>20859354.120000001</v>
      </c>
      <c r="P23" s="374"/>
    </row>
    <row r="24" spans="1:16" x14ac:dyDescent="0.2">
      <c r="A24" s="387"/>
      <c r="B24" s="388" t="s">
        <v>14</v>
      </c>
      <c r="C24" s="389">
        <v>34021.06</v>
      </c>
      <c r="D24" s="390">
        <v>1.018210970834091</v>
      </c>
      <c r="E24" s="389">
        <v>844167.57</v>
      </c>
      <c r="F24" s="390">
        <v>25.264958851851041</v>
      </c>
      <c r="G24" s="389">
        <v>889864.63</v>
      </c>
      <c r="H24" s="390">
        <v>26.632618996092983</v>
      </c>
      <c r="I24" s="391">
        <v>507.27</v>
      </c>
      <c r="J24" s="392">
        <v>1.5182004298955097E-2</v>
      </c>
      <c r="K24" s="389">
        <v>1572697.9</v>
      </c>
      <c r="L24" s="390">
        <v>47.069028877634501</v>
      </c>
      <c r="M24" s="389">
        <v>3341258.44</v>
      </c>
      <c r="N24" s="393">
        <v>15.804</v>
      </c>
      <c r="O24" s="394">
        <v>21141550.91</v>
      </c>
      <c r="P24" s="374"/>
    </row>
    <row r="25" spans="1:16" x14ac:dyDescent="0.2">
      <c r="A25" s="387"/>
      <c r="B25" s="388" t="s">
        <v>15</v>
      </c>
      <c r="C25" s="389">
        <v>37625.51</v>
      </c>
      <c r="D25" s="390">
        <v>1.2144725007370254</v>
      </c>
      <c r="E25" s="389">
        <v>900684.35</v>
      </c>
      <c r="F25" s="390">
        <v>29.072200613870812</v>
      </c>
      <c r="G25" s="389">
        <v>784269.09</v>
      </c>
      <c r="H25" s="390">
        <v>25.314560333748336</v>
      </c>
      <c r="I25" s="391">
        <v>459.46</v>
      </c>
      <c r="J25" s="392">
        <v>1.4830404562984893E-2</v>
      </c>
      <c r="K25" s="389">
        <v>1375056.46</v>
      </c>
      <c r="L25" s="390">
        <v>44.38393679263887</v>
      </c>
      <c r="M25" s="389">
        <v>3098094.85</v>
      </c>
      <c r="N25" s="393">
        <v>15.866</v>
      </c>
      <c r="O25" s="394">
        <v>19526234.719999999</v>
      </c>
      <c r="P25" s="374"/>
    </row>
    <row r="26" spans="1:16" x14ac:dyDescent="0.2">
      <c r="A26" s="387"/>
      <c r="B26" s="388" t="s">
        <v>16</v>
      </c>
      <c r="C26" s="389">
        <v>41993.63</v>
      </c>
      <c r="D26" s="390">
        <v>1.3246140738977707</v>
      </c>
      <c r="E26" s="389">
        <v>861160.2</v>
      </c>
      <c r="F26" s="390">
        <v>27.163760808499266</v>
      </c>
      <c r="G26" s="389">
        <v>853574.92</v>
      </c>
      <c r="H26" s="390">
        <v>26.924496695288401</v>
      </c>
      <c r="I26" s="391">
        <v>439.08</v>
      </c>
      <c r="J26" s="392">
        <v>1.3849994572201384E-2</v>
      </c>
      <c r="K26" s="389">
        <v>1413086.11</v>
      </c>
      <c r="L26" s="390">
        <v>44.573278112310213</v>
      </c>
      <c r="M26" s="389">
        <v>3170253.95</v>
      </c>
      <c r="N26" s="393">
        <v>17.196000000000002</v>
      </c>
      <c r="O26" s="394">
        <v>18435798.23</v>
      </c>
      <c r="P26" s="374"/>
    </row>
    <row r="27" spans="1:16" x14ac:dyDescent="0.2">
      <c r="A27" s="387"/>
      <c r="B27" s="388" t="s">
        <v>17</v>
      </c>
      <c r="C27" s="389">
        <v>39283.879999999997</v>
      </c>
      <c r="D27" s="390">
        <v>1.1677156595479221</v>
      </c>
      <c r="E27" s="389">
        <v>982022.49</v>
      </c>
      <c r="F27" s="390">
        <v>29.190676674535275</v>
      </c>
      <c r="G27" s="389">
        <v>901587.25</v>
      </c>
      <c r="H27" s="390">
        <v>26.799734401839824</v>
      </c>
      <c r="I27" s="403">
        <v>401.7</v>
      </c>
      <c r="J27" s="392">
        <v>1.1940556290274799E-2</v>
      </c>
      <c r="K27" s="389">
        <v>1440869.56</v>
      </c>
      <c r="L27" s="390">
        <v>42.82993300503729</v>
      </c>
      <c r="M27" s="389">
        <v>3364164.87</v>
      </c>
      <c r="N27" s="393">
        <v>18.073</v>
      </c>
      <c r="O27" s="394">
        <v>18613953.059999999</v>
      </c>
      <c r="P27" s="374"/>
    </row>
    <row r="28" spans="1:16" x14ac:dyDescent="0.2">
      <c r="A28" s="395"/>
      <c r="B28" s="396" t="s">
        <v>18</v>
      </c>
      <c r="C28" s="397">
        <v>17850.080000000002</v>
      </c>
      <c r="D28" s="398">
        <v>0.56531468365277771</v>
      </c>
      <c r="E28" s="397">
        <v>987388.42</v>
      </c>
      <c r="F28" s="398">
        <v>31.270737850738819</v>
      </c>
      <c r="G28" s="397">
        <v>819688.38</v>
      </c>
      <c r="H28" s="398">
        <v>25.959652686909962</v>
      </c>
      <c r="I28" s="399">
        <v>376.95</v>
      </c>
      <c r="J28" s="400">
        <v>1.1938062462628433E-2</v>
      </c>
      <c r="K28" s="397">
        <v>1332243.73</v>
      </c>
      <c r="L28" s="398">
        <v>42.192356716235814</v>
      </c>
      <c r="M28" s="397">
        <v>3157547.56</v>
      </c>
      <c r="N28" s="401">
        <v>16.719000000000001</v>
      </c>
      <c r="O28" s="402">
        <v>18886107.199999999</v>
      </c>
      <c r="P28" s="374"/>
    </row>
    <row r="29" spans="1:16" x14ac:dyDescent="0.2">
      <c r="A29" s="379">
        <v>2018</v>
      </c>
      <c r="B29" s="380" t="s">
        <v>7</v>
      </c>
      <c r="C29" s="381">
        <v>51578.879999999997</v>
      </c>
      <c r="D29" s="382">
        <v>1.3763629968690585</v>
      </c>
      <c r="E29" s="381">
        <v>1126392.8600000001</v>
      </c>
      <c r="F29" s="382">
        <v>30.057369459001631</v>
      </c>
      <c r="G29" s="381">
        <v>931389.23</v>
      </c>
      <c r="H29" s="382">
        <v>24.853770998020213</v>
      </c>
      <c r="I29" s="383">
        <v>497.37</v>
      </c>
      <c r="J29" s="384">
        <v>1.327213122411273E-2</v>
      </c>
      <c r="K29" s="381">
        <v>1637618.17</v>
      </c>
      <c r="L29" s="382">
        <v>43.699224414884995</v>
      </c>
      <c r="M29" s="381">
        <v>3747476.51</v>
      </c>
      <c r="N29" s="385">
        <v>18.878</v>
      </c>
      <c r="O29" s="386">
        <v>19851508.699999999</v>
      </c>
      <c r="P29" s="374"/>
    </row>
    <row r="30" spans="1:16" x14ac:dyDescent="0.2">
      <c r="A30" s="387"/>
      <c r="B30" s="388" t="s">
        <v>8</v>
      </c>
      <c r="C30" s="389">
        <v>36839.26</v>
      </c>
      <c r="D30" s="390">
        <v>1.0624498105672193</v>
      </c>
      <c r="E30" s="389">
        <v>1071792.3500000001</v>
      </c>
      <c r="F30" s="390">
        <v>30.910652907384542</v>
      </c>
      <c r="G30" s="389">
        <v>839907.54</v>
      </c>
      <c r="H30" s="390">
        <v>24.223060038854722</v>
      </c>
      <c r="I30" s="391">
        <v>376.17</v>
      </c>
      <c r="J30" s="392">
        <v>1.0848799493829976E-2</v>
      </c>
      <c r="K30" s="389">
        <v>1518472.93</v>
      </c>
      <c r="L30" s="390">
        <v>43.79298815529819</v>
      </c>
      <c r="M30" s="389">
        <v>3467388.26</v>
      </c>
      <c r="N30" s="393">
        <v>18.661999999999999</v>
      </c>
      <c r="O30" s="394">
        <v>18580004.010000002</v>
      </c>
      <c r="P30" s="374"/>
    </row>
    <row r="31" spans="1:16" x14ac:dyDescent="0.2">
      <c r="A31" s="387"/>
      <c r="B31" s="388" t="s">
        <v>9</v>
      </c>
      <c r="C31" s="389">
        <v>38890.47</v>
      </c>
      <c r="D31" s="390">
        <v>1.122361066365998</v>
      </c>
      <c r="E31" s="389">
        <v>1034071.15</v>
      </c>
      <c r="F31" s="390">
        <v>29.842817497765232</v>
      </c>
      <c r="G31" s="389">
        <v>880880.46</v>
      </c>
      <c r="H31" s="390">
        <v>25.421804684452791</v>
      </c>
      <c r="I31" s="391">
        <v>447.17</v>
      </c>
      <c r="J31" s="392">
        <v>1.2905120407310153E-2</v>
      </c>
      <c r="K31" s="389">
        <v>1510769.47</v>
      </c>
      <c r="L31" s="390">
        <v>43.600111631008666</v>
      </c>
      <c r="M31" s="389">
        <v>3465058.72</v>
      </c>
      <c r="N31" s="393">
        <v>18.109000000000002</v>
      </c>
      <c r="O31" s="394">
        <v>19134476.390000001</v>
      </c>
      <c r="P31" s="374"/>
    </row>
    <row r="32" spans="1:16" x14ac:dyDescent="0.2">
      <c r="A32" s="387"/>
      <c r="B32" s="388" t="s">
        <v>10</v>
      </c>
      <c r="C32" s="389">
        <v>37242.17</v>
      </c>
      <c r="D32" s="390">
        <v>1.121976554436334</v>
      </c>
      <c r="E32" s="389">
        <v>941471.3</v>
      </c>
      <c r="F32" s="390">
        <v>28.363243207221711</v>
      </c>
      <c r="G32" s="389">
        <v>876283.53</v>
      </c>
      <c r="H32" s="390">
        <v>26.399363294316842</v>
      </c>
      <c r="I32" s="391">
        <v>417.21</v>
      </c>
      <c r="J32" s="392">
        <v>1.2569080649070204E-2</v>
      </c>
      <c r="K32" s="389">
        <v>1463921.65</v>
      </c>
      <c r="L32" s="390">
        <v>44.102848164641124</v>
      </c>
      <c r="M32" s="389">
        <v>3319335.85</v>
      </c>
      <c r="N32" s="393">
        <v>18.048999999999999</v>
      </c>
      <c r="O32" s="394">
        <v>18390780.010000002</v>
      </c>
      <c r="P32" s="374"/>
    </row>
    <row r="33" spans="1:16" x14ac:dyDescent="0.2">
      <c r="A33" s="387"/>
      <c r="B33" s="388" t="s">
        <v>11</v>
      </c>
      <c r="C33" s="389">
        <v>32006.69</v>
      </c>
      <c r="D33" s="390">
        <v>0.98498247997799138</v>
      </c>
      <c r="E33" s="389">
        <v>907399.17</v>
      </c>
      <c r="F33" s="390">
        <v>27.9245459245105</v>
      </c>
      <c r="G33" s="389">
        <v>883666.72</v>
      </c>
      <c r="H33" s="390">
        <v>27.194197130025547</v>
      </c>
      <c r="I33" s="391">
        <v>448.55</v>
      </c>
      <c r="J33" s="392">
        <v>1.3803798249494967E-2</v>
      </c>
      <c r="K33" s="389">
        <v>1425946.82</v>
      </c>
      <c r="L33" s="390">
        <v>43.882470667236461</v>
      </c>
      <c r="M33" s="389">
        <v>3249467.95</v>
      </c>
      <c r="N33" s="393">
        <v>16.954999999999998</v>
      </c>
      <c r="O33" s="394">
        <v>19165261.370000001</v>
      </c>
      <c r="P33" s="374"/>
    </row>
    <row r="34" spans="1:16" x14ac:dyDescent="0.2">
      <c r="A34" s="387"/>
      <c r="B34" s="388" t="s">
        <v>12</v>
      </c>
      <c r="C34" s="389">
        <v>33280.769999999997</v>
      </c>
      <c r="D34" s="390">
        <v>1.0586686297305068</v>
      </c>
      <c r="E34" s="389">
        <v>908684.73</v>
      </c>
      <c r="F34" s="390">
        <v>28.90546156132012</v>
      </c>
      <c r="G34" s="389">
        <v>778213.56</v>
      </c>
      <c r="H34" s="390">
        <v>24.755144884054658</v>
      </c>
      <c r="I34" s="391">
        <v>505.03</v>
      </c>
      <c r="J34" s="392">
        <v>1.6065115623009864E-2</v>
      </c>
      <c r="K34" s="389">
        <v>1422959.65</v>
      </c>
      <c r="L34" s="390">
        <v>45.264660127373915</v>
      </c>
      <c r="M34" s="389">
        <v>3143643.73</v>
      </c>
      <c r="N34" s="393">
        <v>16.89</v>
      </c>
      <c r="O34" s="394">
        <v>18612359.710000001</v>
      </c>
      <c r="P34" s="374"/>
    </row>
    <row r="35" spans="1:16" x14ac:dyDescent="0.2">
      <c r="A35" s="387"/>
      <c r="B35" s="388" t="s">
        <v>13</v>
      </c>
      <c r="C35" s="389">
        <v>33503.480000000003</v>
      </c>
      <c r="D35" s="390">
        <v>0.93620132673724421</v>
      </c>
      <c r="E35" s="389">
        <v>943542.69</v>
      </c>
      <c r="F35" s="390">
        <v>26.365795977350061</v>
      </c>
      <c r="G35" s="389">
        <v>929109.1</v>
      </c>
      <c r="H35" s="390">
        <v>25.962472319402245</v>
      </c>
      <c r="I35" s="391">
        <v>582.48</v>
      </c>
      <c r="J35" s="392">
        <v>1.6276474825836298E-2</v>
      </c>
      <c r="K35" s="389">
        <v>1671924.13</v>
      </c>
      <c r="L35" s="390">
        <v>46.719253901684617</v>
      </c>
      <c r="M35" s="389">
        <v>3578661.88</v>
      </c>
      <c r="N35" s="393">
        <v>16.134</v>
      </c>
      <c r="O35" s="394">
        <v>22181099.350000001</v>
      </c>
      <c r="P35" s="374"/>
    </row>
    <row r="36" spans="1:16" x14ac:dyDescent="0.2">
      <c r="A36" s="387"/>
      <c r="B36" s="388" t="s">
        <v>14</v>
      </c>
      <c r="C36" s="389">
        <v>35953.54</v>
      </c>
      <c r="D36" s="390">
        <v>1.1476101787934994</v>
      </c>
      <c r="E36" s="389">
        <v>812527.82</v>
      </c>
      <c r="F36" s="390">
        <v>25.935281944000291</v>
      </c>
      <c r="G36" s="389">
        <v>759173.1</v>
      </c>
      <c r="H36" s="390">
        <v>24.232239079273285</v>
      </c>
      <c r="I36" s="391">
        <v>640.41999999999996</v>
      </c>
      <c r="J36" s="392">
        <v>2.0441728706072693E-2</v>
      </c>
      <c r="K36" s="389">
        <v>1524610.4</v>
      </c>
      <c r="L36" s="390">
        <v>48.664426750034309</v>
      </c>
      <c r="M36" s="389">
        <v>3132905.29</v>
      </c>
      <c r="N36" s="393">
        <v>15.786</v>
      </c>
      <c r="O36" s="394">
        <v>19846723.84</v>
      </c>
      <c r="P36" s="374"/>
    </row>
    <row r="37" spans="1:16" x14ac:dyDescent="0.2">
      <c r="A37" s="387"/>
      <c r="B37" s="388" t="s">
        <v>15</v>
      </c>
      <c r="C37" s="389">
        <v>36548.46</v>
      </c>
      <c r="D37" s="390">
        <v>1.1486495870330169</v>
      </c>
      <c r="E37" s="389">
        <v>972359.74</v>
      </c>
      <c r="F37" s="390">
        <v>30.559443921810431</v>
      </c>
      <c r="G37" s="389">
        <v>747874.35</v>
      </c>
      <c r="H37" s="390">
        <v>23.50428891614273</v>
      </c>
      <c r="I37" s="391">
        <v>564.54</v>
      </c>
      <c r="J37" s="392">
        <v>1.7742433959286364E-2</v>
      </c>
      <c r="K37" s="389">
        <v>1424516.24</v>
      </c>
      <c r="L37" s="390">
        <v>44.769875141054534</v>
      </c>
      <c r="M37" s="389">
        <v>3181863.33</v>
      </c>
      <c r="N37" s="393">
        <v>15.387</v>
      </c>
      <c r="O37" s="394">
        <v>20679423.23</v>
      </c>
      <c r="P37" s="374"/>
    </row>
    <row r="38" spans="1:16" x14ac:dyDescent="0.2">
      <c r="A38" s="387"/>
      <c r="B38" s="388" t="s">
        <v>16</v>
      </c>
      <c r="C38" s="389">
        <v>69303.64</v>
      </c>
      <c r="D38" s="390">
        <v>2.1150983578796323</v>
      </c>
      <c r="E38" s="389">
        <v>901110.53</v>
      </c>
      <c r="F38" s="390">
        <v>27.501259706864534</v>
      </c>
      <c r="G38" s="389">
        <v>896817.54</v>
      </c>
      <c r="H38" s="390">
        <v>27.370240670932311</v>
      </c>
      <c r="I38" s="391">
        <v>470.29</v>
      </c>
      <c r="J38" s="392">
        <v>1.4352920087995555E-2</v>
      </c>
      <c r="K38" s="389">
        <v>1408913.47</v>
      </c>
      <c r="L38" s="390">
        <v>42.999048344235518</v>
      </c>
      <c r="M38" s="389">
        <v>3276615.47</v>
      </c>
      <c r="N38" s="393">
        <v>17.425999999999998</v>
      </c>
      <c r="O38" s="394">
        <v>18803414.359999999</v>
      </c>
      <c r="P38" s="374"/>
    </row>
    <row r="39" spans="1:16" x14ac:dyDescent="0.2">
      <c r="A39" s="387"/>
      <c r="B39" s="388" t="s">
        <v>17</v>
      </c>
      <c r="C39" s="389">
        <v>54942.25</v>
      </c>
      <c r="D39" s="390">
        <v>1.6522054739198964</v>
      </c>
      <c r="E39" s="389">
        <v>973416.16</v>
      </c>
      <c r="F39" s="390">
        <v>29.272254193340931</v>
      </c>
      <c r="G39" s="389">
        <v>874990.56</v>
      </c>
      <c r="H39" s="390">
        <v>26.312431559687408</v>
      </c>
      <c r="I39" s="391">
        <v>453.53</v>
      </c>
      <c r="J39" s="392">
        <v>1.3638406664941654E-2</v>
      </c>
      <c r="K39" s="389">
        <v>1421585.94</v>
      </c>
      <c r="L39" s="390">
        <v>42.749470065670067</v>
      </c>
      <c r="M39" s="389">
        <v>3325388.45</v>
      </c>
      <c r="N39" s="393">
        <v>17.718</v>
      </c>
      <c r="O39" s="394">
        <v>18768940.550000001</v>
      </c>
      <c r="P39" s="374"/>
    </row>
    <row r="40" spans="1:16" x14ac:dyDescent="0.2">
      <c r="A40" s="395"/>
      <c r="B40" s="396" t="s">
        <v>18</v>
      </c>
      <c r="C40" s="397">
        <v>53714.67</v>
      </c>
      <c r="D40" s="398">
        <v>1.5070131038421033</v>
      </c>
      <c r="E40" s="397">
        <v>1092110.72</v>
      </c>
      <c r="F40" s="398">
        <v>30.640142923458978</v>
      </c>
      <c r="G40" s="397">
        <v>866672</v>
      </c>
      <c r="H40" s="398">
        <v>24.315258024168134</v>
      </c>
      <c r="I40" s="399">
        <v>531.86</v>
      </c>
      <c r="J40" s="400">
        <v>1.4921807942028891E-2</v>
      </c>
      <c r="K40" s="397">
        <v>1551284.15</v>
      </c>
      <c r="L40" s="398">
        <v>43.522664140588759</v>
      </c>
      <c r="M40" s="397">
        <v>3564313.4</v>
      </c>
      <c r="N40" s="401">
        <v>18.189</v>
      </c>
      <c r="O40" s="402">
        <v>19596038.010000002</v>
      </c>
      <c r="P40" s="374"/>
    </row>
    <row r="41" spans="1:16" x14ac:dyDescent="0.2">
      <c r="A41" s="379">
        <v>2019</v>
      </c>
      <c r="B41" s="380" t="s">
        <v>7</v>
      </c>
      <c r="C41" s="381">
        <v>51981.79</v>
      </c>
      <c r="D41" s="382">
        <v>1.433963542470321</v>
      </c>
      <c r="E41" s="381">
        <v>1151025.5900000001</v>
      </c>
      <c r="F41" s="382">
        <v>31.752056489597443</v>
      </c>
      <c r="G41" s="381">
        <v>866607.59</v>
      </c>
      <c r="H41" s="382">
        <v>23.90613500781846</v>
      </c>
      <c r="I41" s="383">
        <v>738.18</v>
      </c>
      <c r="J41" s="384">
        <v>2.0363346621590783E-2</v>
      </c>
      <c r="K41" s="381">
        <v>1554689.5</v>
      </c>
      <c r="L41" s="382">
        <v>42.887481613492191</v>
      </c>
      <c r="M41" s="381">
        <v>3625042.65</v>
      </c>
      <c r="N41" s="385">
        <v>18.864000000000001</v>
      </c>
      <c r="O41" s="386">
        <v>19216483.620000001</v>
      </c>
      <c r="P41" s="374"/>
    </row>
    <row r="42" spans="1:16" x14ac:dyDescent="0.2">
      <c r="A42" s="387"/>
      <c r="B42" s="388" t="s">
        <v>8</v>
      </c>
      <c r="C42" s="389">
        <v>57854.91</v>
      </c>
      <c r="D42" s="390">
        <v>1.7158627572445735</v>
      </c>
      <c r="E42" s="389">
        <v>1081744.97</v>
      </c>
      <c r="F42" s="390">
        <v>32.08242665764493</v>
      </c>
      <c r="G42" s="389">
        <v>838886.24</v>
      </c>
      <c r="H42" s="390">
        <v>24.879714734340318</v>
      </c>
      <c r="I42" s="391">
        <v>626.87</v>
      </c>
      <c r="J42" s="392">
        <v>1.8591730358476156E-2</v>
      </c>
      <c r="K42" s="389">
        <v>1392654.93</v>
      </c>
      <c r="L42" s="390">
        <v>41.303404120411706</v>
      </c>
      <c r="M42" s="389">
        <v>3371767.92</v>
      </c>
      <c r="N42" s="393">
        <v>19.093</v>
      </c>
      <c r="O42" s="394">
        <v>17659389.879999999</v>
      </c>
      <c r="P42" s="374"/>
    </row>
    <row r="43" spans="1:16" x14ac:dyDescent="0.2">
      <c r="A43" s="387"/>
      <c r="B43" s="388" t="s">
        <v>9</v>
      </c>
      <c r="C43" s="389">
        <v>42119.3</v>
      </c>
      <c r="D43" s="390">
        <v>1.2623183996157261</v>
      </c>
      <c r="E43" s="389">
        <v>995216.25</v>
      </c>
      <c r="F43" s="390">
        <v>29.82670139274785</v>
      </c>
      <c r="G43" s="389">
        <v>915854.11</v>
      </c>
      <c r="H43" s="390">
        <v>27.448212444572565</v>
      </c>
      <c r="I43" s="391">
        <v>590.64</v>
      </c>
      <c r="J43" s="392">
        <v>1.7701522569203015E-2</v>
      </c>
      <c r="K43" s="389">
        <v>1382881.84</v>
      </c>
      <c r="L43" s="390">
        <v>41.44506654019537</v>
      </c>
      <c r="M43" s="389">
        <v>3336662.13</v>
      </c>
      <c r="N43" s="393">
        <v>17.928999999999998</v>
      </c>
      <c r="O43" s="394">
        <v>18609967.559999999</v>
      </c>
      <c r="P43" s="374"/>
    </row>
    <row r="44" spans="1:16" x14ac:dyDescent="0.2">
      <c r="A44" s="387"/>
      <c r="B44" s="388" t="s">
        <v>10</v>
      </c>
      <c r="C44" s="389">
        <v>57490.97</v>
      </c>
      <c r="D44" s="390">
        <v>1.7401572822597968</v>
      </c>
      <c r="E44" s="389">
        <v>992302.09</v>
      </c>
      <c r="F44" s="390">
        <v>30.035355258662644</v>
      </c>
      <c r="G44" s="389">
        <v>899929.43</v>
      </c>
      <c r="H44" s="390">
        <v>27.239386483380052</v>
      </c>
      <c r="I44" s="391">
        <v>687.44</v>
      </c>
      <c r="J44" s="392">
        <v>2.0807680269034855E-2</v>
      </c>
      <c r="K44" s="389">
        <v>1353370.17</v>
      </c>
      <c r="L44" s="390">
        <v>40.964293295428469</v>
      </c>
      <c r="M44" s="389">
        <v>3303780.1</v>
      </c>
      <c r="N44" s="393">
        <v>18.149999999999999</v>
      </c>
      <c r="O44" s="394">
        <v>18202913.170000002</v>
      </c>
      <c r="P44" s="374"/>
    </row>
    <row r="45" spans="1:16" x14ac:dyDescent="0.2">
      <c r="A45" s="387"/>
      <c r="B45" s="388" t="s">
        <v>11</v>
      </c>
      <c r="C45" s="389">
        <v>17557.32</v>
      </c>
      <c r="D45" s="390">
        <v>0.5456216521946039</v>
      </c>
      <c r="E45" s="389">
        <v>969622.98</v>
      </c>
      <c r="F45" s="390">
        <v>30.132576745964379</v>
      </c>
      <c r="G45" s="389">
        <v>926034.67</v>
      </c>
      <c r="H45" s="390">
        <v>28.778000664958249</v>
      </c>
      <c r="I45" s="391">
        <v>836.03</v>
      </c>
      <c r="J45" s="392">
        <v>2.5980962349849219E-2</v>
      </c>
      <c r="K45" s="389">
        <v>1303805.18</v>
      </c>
      <c r="L45" s="390">
        <v>40.517820285298832</v>
      </c>
      <c r="M45" s="389">
        <v>3217856.17</v>
      </c>
      <c r="N45" s="393">
        <v>17.46</v>
      </c>
      <c r="O45" s="394">
        <v>18429387.629999999</v>
      </c>
      <c r="P45" s="374"/>
    </row>
    <row r="46" spans="1:16" x14ac:dyDescent="0.2">
      <c r="A46" s="387"/>
      <c r="B46" s="388" t="s">
        <v>12</v>
      </c>
      <c r="C46" s="389">
        <v>32599.32</v>
      </c>
      <c r="D46" s="390">
        <v>0.99858655701385757</v>
      </c>
      <c r="E46" s="389">
        <v>1013959.21</v>
      </c>
      <c r="F46" s="390">
        <v>31.059728744844708</v>
      </c>
      <c r="G46" s="389">
        <v>792587.68</v>
      </c>
      <c r="H46" s="390">
        <v>24.278647606845823</v>
      </c>
      <c r="I46" s="391">
        <v>995.54</v>
      </c>
      <c r="J46" s="392">
        <v>3.0495509138521164E-2</v>
      </c>
      <c r="K46" s="389">
        <v>1424404.5</v>
      </c>
      <c r="L46" s="390">
        <v>43.632541582157089</v>
      </c>
      <c r="M46" s="389">
        <v>3264546.25</v>
      </c>
      <c r="N46" s="393">
        <v>17.381</v>
      </c>
      <c r="O46" s="394">
        <v>18781949.09</v>
      </c>
      <c r="P46" s="374"/>
    </row>
    <row r="47" spans="1:16" x14ac:dyDescent="0.2">
      <c r="A47" s="387"/>
      <c r="B47" s="388" t="s">
        <v>13</v>
      </c>
      <c r="C47" s="389">
        <v>37861.18</v>
      </c>
      <c r="D47" s="390">
        <f t="shared" ref="D47:D70" si="0">C47*100/M47</f>
        <v>1.1318624180343102</v>
      </c>
      <c r="E47" s="389">
        <v>851575.87</v>
      </c>
      <c r="F47" s="390">
        <f t="shared" ref="F47:F70" si="1">E47*100/M47</f>
        <v>25.457915557779007</v>
      </c>
      <c r="G47" s="389">
        <v>999539.08</v>
      </c>
      <c r="H47" s="390">
        <f t="shared" ref="H47:H70" si="2">G47*100/M47</f>
        <v>29.881285263919132</v>
      </c>
      <c r="I47" s="403">
        <v>888.6</v>
      </c>
      <c r="J47" s="392">
        <f t="shared" ref="J47:J70" si="3">I47*100/M47</f>
        <v>2.6564754312076062E-2</v>
      </c>
      <c r="K47" s="389">
        <v>1455169.03</v>
      </c>
      <c r="L47" s="390">
        <f t="shared" ref="L47:L70" si="4">K47*100/M47</f>
        <v>43.502372005955479</v>
      </c>
      <c r="M47" s="389">
        <v>3345033.76</v>
      </c>
      <c r="N47" s="393">
        <f t="shared" ref="N47:N70" si="5">M47*100/O47</f>
        <v>15.676302366792212</v>
      </c>
      <c r="O47" s="394">
        <v>21338155.399999999</v>
      </c>
      <c r="P47" s="374"/>
    </row>
    <row r="48" spans="1:16" x14ac:dyDescent="0.2">
      <c r="A48" s="387"/>
      <c r="B48" s="388" t="s">
        <v>14</v>
      </c>
      <c r="C48" s="389">
        <v>40067.15</v>
      </c>
      <c r="D48" s="390">
        <f t="shared" si="0"/>
        <v>1.2793899930178718</v>
      </c>
      <c r="E48" s="389">
        <v>868681.67</v>
      </c>
      <c r="F48" s="390">
        <f t="shared" si="1"/>
        <v>27.738000724185603</v>
      </c>
      <c r="G48" s="389">
        <v>829519.18</v>
      </c>
      <c r="H48" s="390">
        <f t="shared" si="2"/>
        <v>26.487497561178941</v>
      </c>
      <c r="I48" s="403">
        <v>1080.57</v>
      </c>
      <c r="J48" s="392">
        <f t="shared" si="3"/>
        <v>3.4503837801174324E-2</v>
      </c>
      <c r="K48" s="389">
        <v>1392390.01</v>
      </c>
      <c r="L48" s="390">
        <f t="shared" si="4"/>
        <v>44.460607883816408</v>
      </c>
      <c r="M48" s="389">
        <v>3131738.58</v>
      </c>
      <c r="N48" s="393">
        <f t="shared" si="5"/>
        <v>15.678515529397096</v>
      </c>
      <c r="O48" s="394">
        <v>19974713.640000001</v>
      </c>
      <c r="P48" s="374"/>
    </row>
    <row r="49" spans="1:16" x14ac:dyDescent="0.2">
      <c r="A49" s="387"/>
      <c r="B49" s="388" t="s">
        <v>15</v>
      </c>
      <c r="C49" s="389">
        <v>40133.58</v>
      </c>
      <c r="D49" s="390">
        <f t="shared" si="0"/>
        <v>1.2140889555110395</v>
      </c>
      <c r="E49" s="389">
        <v>930114.33</v>
      </c>
      <c r="F49" s="390">
        <f t="shared" si="1"/>
        <v>28.137074624679638</v>
      </c>
      <c r="G49" s="389">
        <v>914310.4</v>
      </c>
      <c r="H49" s="390">
        <f t="shared" si="2"/>
        <v>27.658986777378956</v>
      </c>
      <c r="I49" s="403">
        <v>802.36</v>
      </c>
      <c r="J49" s="392">
        <f t="shared" si="3"/>
        <v>2.4272352836299117E-2</v>
      </c>
      <c r="K49" s="389">
        <v>1420293.32</v>
      </c>
      <c r="L49" s="390">
        <f t="shared" si="4"/>
        <v>42.965577289594059</v>
      </c>
      <c r="M49" s="389">
        <v>3305653.99</v>
      </c>
      <c r="N49" s="393">
        <f t="shared" si="5"/>
        <v>16.224872229733286</v>
      </c>
      <c r="O49" s="394">
        <v>20373990.890000001</v>
      </c>
      <c r="P49" s="374"/>
    </row>
    <row r="50" spans="1:16" x14ac:dyDescent="0.2">
      <c r="A50" s="387"/>
      <c r="B50" s="388" t="s">
        <v>16</v>
      </c>
      <c r="C50" s="389">
        <v>47107.59</v>
      </c>
      <c r="D50" s="390">
        <f t="shared" si="0"/>
        <v>1.5084537274253482</v>
      </c>
      <c r="E50" s="389">
        <v>846504.39</v>
      </c>
      <c r="F50" s="390">
        <f t="shared" si="1"/>
        <v>27.106305000477008</v>
      </c>
      <c r="G50" s="389">
        <v>960613.23</v>
      </c>
      <c r="H50" s="390">
        <f t="shared" si="2"/>
        <v>30.760236458872196</v>
      </c>
      <c r="I50" s="403">
        <v>798.98</v>
      </c>
      <c r="J50" s="392">
        <f t="shared" si="3"/>
        <v>2.5584504729244367E-2</v>
      </c>
      <c r="K50" s="389">
        <v>1267881.69</v>
      </c>
      <c r="L50" s="390">
        <f t="shared" si="4"/>
        <v>40.599420628710782</v>
      </c>
      <c r="M50" s="389">
        <v>3122905.87</v>
      </c>
      <c r="N50" s="393">
        <f t="shared" si="5"/>
        <v>16.578400383184832</v>
      </c>
      <c r="O50" s="394">
        <v>18837196.579999998</v>
      </c>
      <c r="P50" s="374"/>
    </row>
    <row r="51" spans="1:16" x14ac:dyDescent="0.2">
      <c r="A51" s="387"/>
      <c r="B51" s="388" t="s">
        <v>17</v>
      </c>
      <c r="C51" s="389">
        <v>53929.11</v>
      </c>
      <c r="D51" s="390">
        <f t="shared" si="0"/>
        <v>1.721512745059492</v>
      </c>
      <c r="E51" s="389">
        <v>948552.41</v>
      </c>
      <c r="F51" s="390">
        <f t="shared" si="1"/>
        <v>30.279473612153009</v>
      </c>
      <c r="G51" s="389">
        <v>929930.58</v>
      </c>
      <c r="H51" s="390">
        <f t="shared" si="2"/>
        <v>29.685031803613406</v>
      </c>
      <c r="I51" s="403">
        <v>618.05999999999995</v>
      </c>
      <c r="J51" s="392">
        <f t="shared" si="3"/>
        <v>1.9729570304636394E-2</v>
      </c>
      <c r="K51" s="389">
        <v>1199628.03</v>
      </c>
      <c r="L51" s="390">
        <f t="shared" si="4"/>
        <v>38.294252268869464</v>
      </c>
      <c r="M51" s="389">
        <v>3132658.19</v>
      </c>
      <c r="N51" s="393">
        <f t="shared" si="5"/>
        <v>16.605676799767316</v>
      </c>
      <c r="O51" s="394">
        <v>18864983.510000002</v>
      </c>
      <c r="P51" s="374"/>
    </row>
    <row r="52" spans="1:16" x14ac:dyDescent="0.2">
      <c r="A52" s="395"/>
      <c r="B52" s="396" t="s">
        <v>18</v>
      </c>
      <c r="C52" s="389">
        <v>56034.39</v>
      </c>
      <c r="D52" s="390">
        <f t="shared" si="0"/>
        <v>1.6672649168514762</v>
      </c>
      <c r="E52" s="389">
        <v>974964.16</v>
      </c>
      <c r="F52" s="390">
        <f t="shared" si="1"/>
        <v>29.009391182014639</v>
      </c>
      <c r="G52" s="389">
        <v>965008.73</v>
      </c>
      <c r="H52" s="390">
        <f t="shared" si="2"/>
        <v>28.713174177222214</v>
      </c>
      <c r="I52" s="403">
        <v>853.01</v>
      </c>
      <c r="J52" s="392">
        <f t="shared" si="3"/>
        <v>2.5380728633317463E-2</v>
      </c>
      <c r="K52" s="389">
        <v>1363996.73</v>
      </c>
      <c r="L52" s="390">
        <f t="shared" si="4"/>
        <v>40.584788995278352</v>
      </c>
      <c r="M52" s="389">
        <v>3360857.02</v>
      </c>
      <c r="N52" s="393">
        <f t="shared" si="5"/>
        <v>17.536083158310369</v>
      </c>
      <c r="O52" s="394">
        <v>19165380.260000002</v>
      </c>
      <c r="P52" s="374"/>
    </row>
    <row r="53" spans="1:16" x14ac:dyDescent="0.2">
      <c r="A53" s="379">
        <v>2020</v>
      </c>
      <c r="B53" s="380" t="s">
        <v>7</v>
      </c>
      <c r="C53" s="404">
        <v>28946.46</v>
      </c>
      <c r="D53" s="382">
        <f t="shared" si="0"/>
        <v>0.77000928273921243</v>
      </c>
      <c r="E53" s="381">
        <v>1191858.3999999999</v>
      </c>
      <c r="F53" s="382">
        <f t="shared" si="1"/>
        <v>31.704810595516872</v>
      </c>
      <c r="G53" s="381">
        <v>1014209.66</v>
      </c>
      <c r="H53" s="382">
        <f t="shared" si="2"/>
        <v>26.979148843892499</v>
      </c>
      <c r="I53" s="405">
        <v>843.7</v>
      </c>
      <c r="J53" s="384">
        <f t="shared" si="3"/>
        <v>2.2443394869254257E-2</v>
      </c>
      <c r="K53" s="381">
        <v>1523376.99</v>
      </c>
      <c r="L53" s="382">
        <f t="shared" si="4"/>
        <v>40.52358814899371</v>
      </c>
      <c r="M53" s="381">
        <v>3759235.2</v>
      </c>
      <c r="N53" s="385">
        <f t="shared" si="5"/>
        <v>18.761994085834843</v>
      </c>
      <c r="O53" s="386">
        <v>20036437.399999999</v>
      </c>
      <c r="P53" s="374"/>
    </row>
    <row r="54" spans="1:16" x14ac:dyDescent="0.2">
      <c r="A54" s="387"/>
      <c r="B54" s="388" t="s">
        <v>8</v>
      </c>
      <c r="C54" s="406">
        <v>47129.15</v>
      </c>
      <c r="D54" s="390">
        <f t="shared" si="0"/>
        <v>1.3311465230277646</v>
      </c>
      <c r="E54" s="389">
        <v>1101596.3</v>
      </c>
      <c r="F54" s="390">
        <f t="shared" si="1"/>
        <v>31.11420605984301</v>
      </c>
      <c r="G54" s="389">
        <v>970345.98</v>
      </c>
      <c r="H54" s="390">
        <f t="shared" si="2"/>
        <v>27.407086217573809</v>
      </c>
      <c r="I54" s="403">
        <v>744.73</v>
      </c>
      <c r="J54" s="392">
        <f t="shared" si="3"/>
        <v>2.1034640983223059E-2</v>
      </c>
      <c r="K54" s="389">
        <v>1420676.88</v>
      </c>
      <c r="L54" s="390">
        <f t="shared" si="4"/>
        <v>40.126526558572195</v>
      </c>
      <c r="M54" s="389">
        <v>3540493.04</v>
      </c>
      <c r="N54" s="393">
        <f t="shared" si="5"/>
        <v>18.636774509487211</v>
      </c>
      <c r="O54" s="394">
        <v>18997348.699999999</v>
      </c>
      <c r="P54" s="374"/>
    </row>
    <row r="55" spans="1:16" x14ac:dyDescent="0.2">
      <c r="A55" s="387"/>
      <c r="B55" s="388" t="s">
        <v>9</v>
      </c>
      <c r="C55" s="406">
        <v>54694.36</v>
      </c>
      <c r="D55" s="390">
        <f t="shared" si="0"/>
        <v>1.7776092070801643</v>
      </c>
      <c r="E55" s="389">
        <v>1036712.43</v>
      </c>
      <c r="F55" s="390">
        <f t="shared" si="1"/>
        <v>33.693959681810888</v>
      </c>
      <c r="G55" s="389">
        <v>869680.29</v>
      </c>
      <c r="H55" s="390">
        <f t="shared" si="2"/>
        <v>28.265285318635183</v>
      </c>
      <c r="I55" s="403">
        <v>590.16</v>
      </c>
      <c r="J55" s="392">
        <f t="shared" si="3"/>
        <v>1.9180658657500148E-2</v>
      </c>
      <c r="K55" s="389">
        <v>1115172.26</v>
      </c>
      <c r="L55" s="390">
        <f t="shared" si="4"/>
        <v>36.243965133816261</v>
      </c>
      <c r="M55" s="389">
        <v>3076849.5</v>
      </c>
      <c r="N55" s="393">
        <f t="shared" si="5"/>
        <v>16.676441579152289</v>
      </c>
      <c r="O55" s="394">
        <v>18450276.010000002</v>
      </c>
      <c r="P55" s="374"/>
    </row>
    <row r="56" spans="1:16" x14ac:dyDescent="0.2">
      <c r="A56" s="387"/>
      <c r="B56" s="388" t="s">
        <v>10</v>
      </c>
      <c r="C56" s="406">
        <v>46698.080000000002</v>
      </c>
      <c r="D56" s="390">
        <f t="shared" si="0"/>
        <v>1.692069177951061</v>
      </c>
      <c r="E56" s="389">
        <v>1211507.8400000001</v>
      </c>
      <c r="F56" s="390">
        <f t="shared" si="1"/>
        <v>43.898059083158572</v>
      </c>
      <c r="G56" s="389">
        <v>636490.80000000005</v>
      </c>
      <c r="H56" s="390">
        <f t="shared" si="2"/>
        <v>23.062756857014534</v>
      </c>
      <c r="I56" s="403">
        <v>798.46</v>
      </c>
      <c r="J56" s="392">
        <f t="shared" si="3"/>
        <v>2.8931586819560977E-2</v>
      </c>
      <c r="K56" s="389">
        <v>864325.8</v>
      </c>
      <c r="L56" s="390">
        <f t="shared" si="4"/>
        <v>31.318183657398617</v>
      </c>
      <c r="M56" s="389">
        <v>2759820.97</v>
      </c>
      <c r="N56" s="393">
        <f t="shared" si="5"/>
        <v>17.736625094232657</v>
      </c>
      <c r="O56" s="394">
        <v>15560011.869999999</v>
      </c>
      <c r="P56" s="374"/>
    </row>
    <row r="57" spans="1:16" x14ac:dyDescent="0.2">
      <c r="A57" s="387"/>
      <c r="B57" s="388" t="s">
        <v>11</v>
      </c>
      <c r="C57" s="406">
        <v>34750.699999999997</v>
      </c>
      <c r="D57" s="390">
        <f t="shared" si="0"/>
        <v>1.4136470221907682</v>
      </c>
      <c r="E57" s="389">
        <v>993972.47</v>
      </c>
      <c r="F57" s="390">
        <f t="shared" si="1"/>
        <v>40.434472466888522</v>
      </c>
      <c r="G57" s="389">
        <v>673058.73</v>
      </c>
      <c r="H57" s="390">
        <f t="shared" si="2"/>
        <v>27.379807296658786</v>
      </c>
      <c r="I57" s="403">
        <v>873.2</v>
      </c>
      <c r="J57" s="392">
        <f t="shared" si="3"/>
        <v>3.552148819381995E-2</v>
      </c>
      <c r="K57" s="389">
        <v>755575.24</v>
      </c>
      <c r="L57" s="390">
        <f t="shared" si="4"/>
        <v>30.736551726068114</v>
      </c>
      <c r="M57" s="389">
        <v>2458230.34</v>
      </c>
      <c r="N57" s="393">
        <f t="shared" si="5"/>
        <v>15.981501594059694</v>
      </c>
      <c r="O57" s="394">
        <v>15381723.210000001</v>
      </c>
      <c r="P57" s="374"/>
    </row>
    <row r="58" spans="1:16" x14ac:dyDescent="0.2">
      <c r="A58" s="387"/>
      <c r="B58" s="388" t="s">
        <v>12</v>
      </c>
      <c r="C58" s="406">
        <v>42062.44</v>
      </c>
      <c r="D58" s="390">
        <f t="shared" si="0"/>
        <v>1.2845274916485208</v>
      </c>
      <c r="E58" s="389">
        <v>1023195.3</v>
      </c>
      <c r="F58" s="390">
        <f t="shared" si="1"/>
        <v>31.246938888365861</v>
      </c>
      <c r="G58" s="389">
        <v>1028346.87</v>
      </c>
      <c r="H58" s="390">
        <f t="shared" si="2"/>
        <v>31.404260558011082</v>
      </c>
      <c r="I58" s="403">
        <v>1050.07</v>
      </c>
      <c r="J58" s="392">
        <f t="shared" si="3"/>
        <v>3.2067654257702652E-2</v>
      </c>
      <c r="K58" s="389">
        <v>1179891.05</v>
      </c>
      <c r="L58" s="390">
        <f t="shared" si="4"/>
        <v>36.032205713102698</v>
      </c>
      <c r="M58" s="389">
        <v>3274545.72</v>
      </c>
      <c r="N58" s="393">
        <f t="shared" si="5"/>
        <v>17.383203115300429</v>
      </c>
      <c r="O58" s="394">
        <v>18837412.75</v>
      </c>
      <c r="P58" s="374"/>
    </row>
    <row r="59" spans="1:16" x14ac:dyDescent="0.2">
      <c r="A59" s="387"/>
      <c r="B59" s="388" t="s">
        <v>13</v>
      </c>
      <c r="C59" s="406">
        <v>34568.239999999998</v>
      </c>
      <c r="D59" s="390">
        <f t="shared" si="0"/>
        <v>1.0865978493854382</v>
      </c>
      <c r="E59" s="389">
        <v>914376.04</v>
      </c>
      <c r="F59" s="390">
        <f t="shared" si="1"/>
        <v>28.741961945229882</v>
      </c>
      <c r="G59" s="389">
        <v>992248.25</v>
      </c>
      <c r="H59" s="390">
        <f t="shared" si="2"/>
        <v>31.189751474372564</v>
      </c>
      <c r="I59" s="403">
        <v>1121.08</v>
      </c>
      <c r="J59" s="392">
        <f t="shared" si="3"/>
        <v>3.5239373395609008E-2</v>
      </c>
      <c r="K59" s="389">
        <v>1239014.24</v>
      </c>
      <c r="L59" s="390">
        <f t="shared" si="4"/>
        <v>38.946449357616508</v>
      </c>
      <c r="M59" s="389">
        <v>3181327.85</v>
      </c>
      <c r="N59" s="393">
        <f t="shared" si="5"/>
        <v>15.090552543217662</v>
      </c>
      <c r="O59" s="394">
        <v>21081586.25</v>
      </c>
      <c r="P59" s="374"/>
    </row>
    <row r="60" spans="1:16" x14ac:dyDescent="0.2">
      <c r="A60" s="387"/>
      <c r="B60" s="388" t="s">
        <v>14</v>
      </c>
      <c r="C60" s="406">
        <v>38548.93</v>
      </c>
      <c r="D60" s="390">
        <f t="shared" si="0"/>
        <v>1.1921217816847636</v>
      </c>
      <c r="E60" s="389">
        <v>976630.34</v>
      </c>
      <c r="F60" s="390">
        <f t="shared" si="1"/>
        <v>30.202195001734069</v>
      </c>
      <c r="G60" s="406">
        <v>973125.64</v>
      </c>
      <c r="H60" s="390">
        <f t="shared" si="2"/>
        <v>30.093812506856242</v>
      </c>
      <c r="I60" s="407">
        <v>1218.96</v>
      </c>
      <c r="J60" s="392">
        <f t="shared" si="3"/>
        <v>3.7696215355457578E-2</v>
      </c>
      <c r="K60" s="406">
        <v>1244116.3999999999</v>
      </c>
      <c r="L60" s="390">
        <f t="shared" si="4"/>
        <v>38.474174494369464</v>
      </c>
      <c r="M60" s="389">
        <v>3233640.27</v>
      </c>
      <c r="N60" s="393">
        <f t="shared" si="5"/>
        <v>14.527037186690917</v>
      </c>
      <c r="O60" s="394">
        <v>22259461.640000001</v>
      </c>
      <c r="P60" s="374"/>
    </row>
    <row r="61" spans="1:16" x14ac:dyDescent="0.2">
      <c r="A61" s="387"/>
      <c r="B61" s="388" t="s">
        <v>15</v>
      </c>
      <c r="C61" s="406">
        <v>44754.18</v>
      </c>
      <c r="D61" s="390">
        <f t="shared" si="0"/>
        <v>1.3746200359896279</v>
      </c>
      <c r="E61" s="406">
        <v>913290.34</v>
      </c>
      <c r="F61" s="390">
        <f t="shared" si="1"/>
        <v>28.051618866433916</v>
      </c>
      <c r="G61" s="406">
        <v>1038162.11</v>
      </c>
      <c r="H61" s="390">
        <f t="shared" si="2"/>
        <v>31.887042439639558</v>
      </c>
      <c r="I61" s="407">
        <v>1053.42</v>
      </c>
      <c r="J61" s="392">
        <f t="shared" si="3"/>
        <v>3.2355686961803201E-2</v>
      </c>
      <c r="K61" s="406">
        <v>1258489.1000000001</v>
      </c>
      <c r="L61" s="390">
        <f t="shared" si="4"/>
        <v>38.654363278124066</v>
      </c>
      <c r="M61" s="406">
        <v>3255749.14</v>
      </c>
      <c r="N61" s="393">
        <f t="shared" si="5"/>
        <v>14.787403676946953</v>
      </c>
      <c r="O61" s="394">
        <v>22017043.77</v>
      </c>
      <c r="P61" s="374"/>
    </row>
    <row r="62" spans="1:16" x14ac:dyDescent="0.2">
      <c r="A62" s="387"/>
      <c r="B62" s="388" t="s">
        <v>16</v>
      </c>
      <c r="C62" s="406">
        <v>49216.78</v>
      </c>
      <c r="D62" s="390">
        <f t="shared" si="0"/>
        <v>1.5536523650786165</v>
      </c>
      <c r="E62" s="406">
        <v>922588.64</v>
      </c>
      <c r="F62" s="390">
        <f t="shared" si="1"/>
        <v>29.123848056103313</v>
      </c>
      <c r="G62" s="406">
        <v>1035483.38</v>
      </c>
      <c r="H62" s="390">
        <f t="shared" si="2"/>
        <v>32.687656574375644</v>
      </c>
      <c r="I62" s="407">
        <v>896</v>
      </c>
      <c r="J62" s="392">
        <f t="shared" si="3"/>
        <v>2.8284510264800753E-2</v>
      </c>
      <c r="K62" s="406">
        <v>1159626.81</v>
      </c>
      <c r="L62" s="390">
        <f t="shared" si="4"/>
        <v>36.606558494177627</v>
      </c>
      <c r="M62" s="406">
        <v>3167811.61</v>
      </c>
      <c r="N62" s="393">
        <f t="shared" si="5"/>
        <v>15.635936130334336</v>
      </c>
      <c r="O62" s="389">
        <v>20259814.210000001</v>
      </c>
      <c r="P62" s="374"/>
    </row>
    <row r="63" spans="1:16" x14ac:dyDescent="0.2">
      <c r="A63" s="387"/>
      <c r="B63" s="388" t="s">
        <v>17</v>
      </c>
      <c r="C63" s="406">
        <v>33891.75</v>
      </c>
      <c r="D63" s="390">
        <f t="shared" si="0"/>
        <v>1.0308224544167706</v>
      </c>
      <c r="E63" s="406">
        <v>1044597.5</v>
      </c>
      <c r="F63" s="390">
        <f t="shared" si="1"/>
        <v>31.771583315338468</v>
      </c>
      <c r="G63" s="406">
        <v>997509.6</v>
      </c>
      <c r="H63" s="390">
        <f t="shared" si="2"/>
        <v>30.339398059300301</v>
      </c>
      <c r="I63" s="407">
        <v>817.1</v>
      </c>
      <c r="J63" s="392">
        <f t="shared" si="3"/>
        <v>2.4852214108269512E-2</v>
      </c>
      <c r="K63" s="406">
        <v>1211019.8799999999</v>
      </c>
      <c r="L63" s="390">
        <f t="shared" si="4"/>
        <v>36.833343956836188</v>
      </c>
      <c r="M63" s="406">
        <v>3287835.83</v>
      </c>
      <c r="N63" s="393">
        <f t="shared" si="5"/>
        <v>16.95626562493721</v>
      </c>
      <c r="O63" s="389">
        <v>19390093.920000002</v>
      </c>
      <c r="P63" s="374"/>
    </row>
    <row r="64" spans="1:16" x14ac:dyDescent="0.2">
      <c r="A64" s="395"/>
      <c r="B64" s="396" t="s">
        <v>18</v>
      </c>
      <c r="C64" s="408">
        <v>35623.49</v>
      </c>
      <c r="D64" s="398">
        <f t="shared" si="0"/>
        <v>1.0201183365665989</v>
      </c>
      <c r="E64" s="408">
        <v>1154966.8400000001</v>
      </c>
      <c r="F64" s="398">
        <f t="shared" si="1"/>
        <v>33.073762610299589</v>
      </c>
      <c r="G64" s="408">
        <v>963800.19</v>
      </c>
      <c r="H64" s="398">
        <f t="shared" si="2"/>
        <v>27.599492542852257</v>
      </c>
      <c r="I64" s="409">
        <v>749.97</v>
      </c>
      <c r="J64" s="400">
        <f t="shared" si="3"/>
        <v>2.1476226750238456E-2</v>
      </c>
      <c r="K64" s="408">
        <v>1336953.3899999999</v>
      </c>
      <c r="L64" s="398">
        <f t="shared" si="4"/>
        <v>38.285150283531323</v>
      </c>
      <c r="M64" s="408">
        <v>3492093.88</v>
      </c>
      <c r="N64" s="401">
        <f t="shared" si="5"/>
        <v>16.50090001177179</v>
      </c>
      <c r="O64" s="397">
        <v>21163050.969999999</v>
      </c>
      <c r="P64" s="374"/>
    </row>
    <row r="65" spans="1:16" x14ac:dyDescent="0.2">
      <c r="A65" s="379">
        <v>2021</v>
      </c>
      <c r="B65" s="380" t="s">
        <v>7</v>
      </c>
      <c r="C65" s="389">
        <v>43780.54</v>
      </c>
      <c r="D65" s="390">
        <f t="shared" si="0"/>
        <v>1.3047881202372635</v>
      </c>
      <c r="E65" s="406">
        <v>1135352.3700000001</v>
      </c>
      <c r="F65" s="390">
        <f t="shared" si="1"/>
        <v>33.836820757789241</v>
      </c>
      <c r="G65" s="406">
        <v>1009738.21</v>
      </c>
      <c r="H65" s="390">
        <f t="shared" si="2"/>
        <v>30.093151453993926</v>
      </c>
      <c r="I65" s="407">
        <v>822.2</v>
      </c>
      <c r="J65" s="392">
        <f t="shared" si="3"/>
        <v>2.4503964374561805E-2</v>
      </c>
      <c r="K65" s="406">
        <v>1165682.1100000001</v>
      </c>
      <c r="L65" s="390">
        <f t="shared" si="4"/>
        <v>34.740735703605012</v>
      </c>
      <c r="M65" s="406">
        <v>3355375.43</v>
      </c>
      <c r="N65" s="393">
        <f t="shared" si="5"/>
        <v>16.802237043606826</v>
      </c>
      <c r="O65" s="394">
        <v>19969813.670000002</v>
      </c>
      <c r="P65" s="374"/>
    </row>
    <row r="66" spans="1:16" x14ac:dyDescent="0.2">
      <c r="A66" s="387"/>
      <c r="B66" s="388" t="s">
        <v>8</v>
      </c>
      <c r="C66" s="389">
        <v>51529.98</v>
      </c>
      <c r="D66" s="390">
        <f t="shared" si="0"/>
        <v>1.5721181297038169</v>
      </c>
      <c r="E66" s="389">
        <v>1093195.23</v>
      </c>
      <c r="F66" s="390">
        <f t="shared" si="1"/>
        <v>33.352080485743137</v>
      </c>
      <c r="G66" s="389">
        <v>977724.68</v>
      </c>
      <c r="H66" s="390">
        <f t="shared" si="2"/>
        <v>29.829211951700021</v>
      </c>
      <c r="I66" s="403">
        <v>788.89</v>
      </c>
      <c r="J66" s="392">
        <f t="shared" si="3"/>
        <v>2.4068091455538003E-2</v>
      </c>
      <c r="K66" s="389">
        <v>1154503.48</v>
      </c>
      <c r="L66" s="390">
        <f t="shared" si="4"/>
        <v>35.22252195157359</v>
      </c>
      <c r="M66" s="389">
        <v>3277742.24</v>
      </c>
      <c r="N66" s="393">
        <f t="shared" si="5"/>
        <v>17.17158526234947</v>
      </c>
      <c r="O66" s="394">
        <v>19088174.969999999</v>
      </c>
      <c r="P66" s="374"/>
    </row>
    <row r="67" spans="1:16" x14ac:dyDescent="0.2">
      <c r="A67" s="387"/>
      <c r="B67" s="388" t="s">
        <v>9</v>
      </c>
      <c r="C67" s="389">
        <v>55786.71</v>
      </c>
      <c r="D67" s="390">
        <f t="shared" si="0"/>
        <v>1.49293539256992</v>
      </c>
      <c r="E67" s="389">
        <v>1194563.1399999999</v>
      </c>
      <c r="F67" s="390">
        <f t="shared" si="1"/>
        <v>31.968287614836154</v>
      </c>
      <c r="G67" s="389">
        <v>1122651.3600000001</v>
      </c>
      <c r="H67" s="390">
        <f>G67*100/M67</f>
        <v>30.043821348503162</v>
      </c>
      <c r="I67" s="403">
        <v>787.23</v>
      </c>
      <c r="J67" s="392">
        <f t="shared" si="3"/>
        <v>2.1067446513566013E-2</v>
      </c>
      <c r="K67" s="389">
        <v>1362924.49</v>
      </c>
      <c r="L67" s="390">
        <f t="shared" si="4"/>
        <v>36.473887929962316</v>
      </c>
      <c r="M67" s="389">
        <v>3736712.94</v>
      </c>
      <c r="N67" s="393">
        <f t="shared" si="5"/>
        <v>17.894379861083078</v>
      </c>
      <c r="O67" s="394">
        <v>20882047.710000001</v>
      </c>
      <c r="P67" s="374"/>
    </row>
    <row r="68" spans="1:16" x14ac:dyDescent="0.2">
      <c r="A68" s="387"/>
      <c r="B68" s="388" t="s">
        <v>10</v>
      </c>
      <c r="C68" s="389">
        <v>48026.3</v>
      </c>
      <c r="D68" s="390">
        <f t="shared" si="0"/>
        <v>1.4142468368122649</v>
      </c>
      <c r="E68" s="389">
        <v>1154147.08</v>
      </c>
      <c r="F68" s="390">
        <f t="shared" si="1"/>
        <v>33.986562718887612</v>
      </c>
      <c r="G68" s="389">
        <v>999248.52</v>
      </c>
      <c r="H68" s="390">
        <f t="shared" si="2"/>
        <v>29.425211990083291</v>
      </c>
      <c r="I68" s="403">
        <v>800.2</v>
      </c>
      <c r="J68" s="392">
        <f t="shared" si="3"/>
        <v>2.3563762330580836E-2</v>
      </c>
      <c r="K68" s="389">
        <v>1193670.25</v>
      </c>
      <c r="L68" s="390">
        <f t="shared" si="4"/>
        <v>35.150414986359671</v>
      </c>
      <c r="M68" s="389">
        <v>3395892.34</v>
      </c>
      <c r="N68" s="393">
        <f t="shared" si="5"/>
        <v>16.599703063837897</v>
      </c>
      <c r="O68" s="394">
        <v>20457548.710000001</v>
      </c>
      <c r="P68" s="374"/>
    </row>
    <row r="69" spans="1:16" x14ac:dyDescent="0.2">
      <c r="A69" s="387"/>
      <c r="B69" s="388" t="s">
        <v>11</v>
      </c>
      <c r="C69" s="389">
        <v>54514.25</v>
      </c>
      <c r="D69" s="390">
        <f t="shared" si="0"/>
        <v>1.8319508335605228</v>
      </c>
      <c r="E69" s="389">
        <v>1071499.1399999999</v>
      </c>
      <c r="F69" s="390">
        <f t="shared" si="1"/>
        <v>36.007718031200703</v>
      </c>
      <c r="G69" s="389">
        <v>880628.56</v>
      </c>
      <c r="H69" s="390">
        <f t="shared" si="2"/>
        <v>29.593514072911265</v>
      </c>
      <c r="I69" s="403">
        <v>882.65</v>
      </c>
      <c r="J69" s="392">
        <f t="shared" si="3"/>
        <v>2.9661444544173229E-2</v>
      </c>
      <c r="K69" s="389">
        <v>968223.93</v>
      </c>
      <c r="L69" s="390">
        <f t="shared" si="4"/>
        <v>32.537155617783334</v>
      </c>
      <c r="M69" s="389">
        <v>2975748.53</v>
      </c>
      <c r="N69" s="393">
        <f t="shared" si="5"/>
        <v>15.251548668873902</v>
      </c>
      <c r="O69" s="394">
        <v>19511123.719999999</v>
      </c>
      <c r="P69" s="374"/>
    </row>
    <row r="70" spans="1:16" x14ac:dyDescent="0.2">
      <c r="A70" s="387"/>
      <c r="B70" s="388" t="s">
        <v>12</v>
      </c>
      <c r="C70" s="389">
        <v>35394.78</v>
      </c>
      <c r="D70" s="390">
        <f t="shared" si="0"/>
        <v>1.1035329892941201</v>
      </c>
      <c r="E70" s="389">
        <v>935554.79</v>
      </c>
      <c r="F70" s="390">
        <f t="shared" si="1"/>
        <v>29.168582883044696</v>
      </c>
      <c r="G70" s="389">
        <v>1057033.8999999999</v>
      </c>
      <c r="H70" s="390">
        <f t="shared" si="2"/>
        <v>32.956039829947294</v>
      </c>
      <c r="I70" s="391">
        <v>895.86</v>
      </c>
      <c r="J70" s="392">
        <f t="shared" si="3"/>
        <v>2.7930984845478075E-2</v>
      </c>
      <c r="K70" s="389">
        <v>1178526.3799999999</v>
      </c>
      <c r="L70" s="390">
        <f t="shared" si="4"/>
        <v>36.743913624646851</v>
      </c>
      <c r="M70" s="389">
        <v>3207405.7</v>
      </c>
      <c r="N70" s="393">
        <f t="shared" si="5"/>
        <v>15.319577840661598</v>
      </c>
      <c r="O70" s="394">
        <v>20936645.469999999</v>
      </c>
      <c r="P70" s="374"/>
    </row>
    <row r="71" spans="1:16" x14ac:dyDescent="0.2">
      <c r="A71" s="387"/>
      <c r="B71" s="388" t="s">
        <v>13</v>
      </c>
      <c r="C71" s="389"/>
      <c r="D71" s="390"/>
      <c r="E71" s="389"/>
      <c r="F71" s="390"/>
      <c r="G71" s="389"/>
      <c r="H71" s="390"/>
      <c r="I71" s="391"/>
      <c r="J71" s="392"/>
      <c r="K71" s="389"/>
      <c r="L71" s="390"/>
      <c r="M71" s="389"/>
      <c r="N71" s="393"/>
      <c r="O71" s="394"/>
      <c r="P71" s="374"/>
    </row>
    <row r="72" spans="1:16" x14ac:dyDescent="0.2">
      <c r="A72" s="387"/>
      <c r="B72" s="388" t="s">
        <v>14</v>
      </c>
      <c r="C72" s="389"/>
      <c r="D72" s="390"/>
      <c r="E72" s="389"/>
      <c r="F72" s="389"/>
      <c r="G72" s="406"/>
      <c r="H72" s="389"/>
      <c r="I72" s="410"/>
      <c r="J72" s="403"/>
      <c r="K72" s="406"/>
      <c r="L72" s="390"/>
      <c r="M72" s="389"/>
      <c r="N72" s="393"/>
      <c r="O72" s="394"/>
      <c r="P72" s="374"/>
    </row>
    <row r="73" spans="1:16" x14ac:dyDescent="0.2">
      <c r="A73" s="387"/>
      <c r="B73" s="388" t="s">
        <v>15</v>
      </c>
      <c r="C73" s="389"/>
      <c r="D73" s="389"/>
      <c r="E73" s="406"/>
      <c r="F73" s="389"/>
      <c r="G73" s="406"/>
      <c r="H73" s="389"/>
      <c r="I73" s="410"/>
      <c r="J73" s="403"/>
      <c r="K73" s="406"/>
      <c r="L73" s="389"/>
      <c r="M73" s="406"/>
      <c r="N73" s="393"/>
      <c r="O73" s="394"/>
      <c r="P73" s="374"/>
    </row>
    <row r="74" spans="1:16" x14ac:dyDescent="0.2">
      <c r="A74" s="387"/>
      <c r="B74" s="388" t="s">
        <v>16</v>
      </c>
      <c r="C74" s="389"/>
      <c r="D74" s="389"/>
      <c r="E74" s="406"/>
      <c r="F74" s="389"/>
      <c r="G74" s="406"/>
      <c r="H74" s="389"/>
      <c r="I74" s="406"/>
      <c r="J74" s="389"/>
      <c r="K74" s="406"/>
      <c r="L74" s="389"/>
      <c r="M74" s="406"/>
      <c r="N74" s="389"/>
      <c r="O74" s="389"/>
      <c r="P74" s="374"/>
    </row>
    <row r="75" spans="1:16" x14ac:dyDescent="0.2">
      <c r="A75" s="387"/>
      <c r="B75" s="388" t="s">
        <v>17</v>
      </c>
      <c r="C75" s="389"/>
      <c r="D75" s="389"/>
      <c r="E75" s="406"/>
      <c r="F75" s="389"/>
      <c r="G75" s="406"/>
      <c r="H75" s="389"/>
      <c r="I75" s="406"/>
      <c r="J75" s="389"/>
      <c r="K75" s="406"/>
      <c r="L75" s="389"/>
      <c r="M75" s="406"/>
      <c r="N75" s="389"/>
      <c r="O75" s="389"/>
      <c r="P75" s="374"/>
    </row>
    <row r="76" spans="1:16" x14ac:dyDescent="0.2">
      <c r="A76" s="395"/>
      <c r="B76" s="396" t="s">
        <v>18</v>
      </c>
      <c r="C76" s="408"/>
      <c r="D76" s="397"/>
      <c r="E76" s="408"/>
      <c r="F76" s="397"/>
      <c r="G76" s="408"/>
      <c r="H76" s="397"/>
      <c r="I76" s="408"/>
      <c r="J76" s="397"/>
      <c r="K76" s="408"/>
      <c r="L76" s="397"/>
      <c r="M76" s="408"/>
      <c r="N76" s="397"/>
      <c r="O76" s="397"/>
      <c r="P76" s="374"/>
    </row>
    <row r="79" spans="1:16" x14ac:dyDescent="0.2">
      <c r="A79" s="87" t="s">
        <v>246</v>
      </c>
    </row>
    <row r="80" spans="1:16" x14ac:dyDescent="0.2">
      <c r="A80" s="87" t="s">
        <v>247</v>
      </c>
    </row>
  </sheetData>
  <mergeCells count="13">
    <mergeCell ref="A65:A76"/>
    <mergeCell ref="I3:J3"/>
    <mergeCell ref="K3:L3"/>
    <mergeCell ref="M3:O3"/>
    <mergeCell ref="B2:O2"/>
    <mergeCell ref="C3:D3"/>
    <mergeCell ref="E3:F3"/>
    <mergeCell ref="G3:H3"/>
    <mergeCell ref="A53:A64"/>
    <mergeCell ref="A5:A16"/>
    <mergeCell ref="A17:A28"/>
    <mergeCell ref="A29:A40"/>
    <mergeCell ref="A41:A5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79"/>
  <sheetViews>
    <sheetView zoomScale="80" zoomScaleNormal="8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B2" sqref="B2:G2"/>
    </sheetView>
  </sheetViews>
  <sheetFormatPr defaultRowHeight="14.25" x14ac:dyDescent="0.2"/>
  <cols>
    <col min="1" max="1" width="21.42578125" style="85" customWidth="1"/>
    <col min="2" max="2" width="9.28515625" style="85" customWidth="1"/>
    <col min="3" max="7" width="20.85546875" style="85" customWidth="1"/>
    <col min="8" max="16384" width="9.140625" style="85"/>
  </cols>
  <sheetData>
    <row r="2" spans="1:7" ht="28.5" customHeight="1" x14ac:dyDescent="0.2">
      <c r="A2" s="108"/>
      <c r="B2" s="326" t="s">
        <v>220</v>
      </c>
      <c r="C2" s="327"/>
      <c r="D2" s="327"/>
      <c r="E2" s="327"/>
      <c r="F2" s="327"/>
      <c r="G2" s="327"/>
    </row>
    <row r="3" spans="1:7" ht="30" customHeight="1" x14ac:dyDescent="0.2">
      <c r="A3" s="430" t="s">
        <v>2</v>
      </c>
      <c r="B3" s="431" t="s">
        <v>32</v>
      </c>
      <c r="C3" s="378" t="s">
        <v>194</v>
      </c>
      <c r="D3" s="378" t="s">
        <v>131</v>
      </c>
      <c r="E3" s="378" t="s">
        <v>195</v>
      </c>
      <c r="F3" s="378" t="s">
        <v>196</v>
      </c>
      <c r="G3" s="432" t="s">
        <v>197</v>
      </c>
    </row>
    <row r="4" spans="1:7" x14ac:dyDescent="0.2">
      <c r="A4" s="379">
        <v>2016</v>
      </c>
      <c r="B4" s="380" t="s">
        <v>7</v>
      </c>
      <c r="C4" s="433">
        <v>10.610661413157379</v>
      </c>
      <c r="D4" s="434">
        <v>21.225342602051537</v>
      </c>
      <c r="E4" s="434">
        <v>11.644803382315327</v>
      </c>
      <c r="F4" s="434">
        <v>8.8204587643185589E-2</v>
      </c>
      <c r="G4" s="435">
        <v>26.289172345743268</v>
      </c>
    </row>
    <row r="5" spans="1:7" x14ac:dyDescent="0.2">
      <c r="A5" s="387"/>
      <c r="B5" s="388" t="s">
        <v>8</v>
      </c>
      <c r="C5" s="436">
        <v>11.947636674567496</v>
      </c>
      <c r="D5" s="437">
        <v>22.388961759552011</v>
      </c>
      <c r="E5" s="437">
        <v>11.730338956122068</v>
      </c>
      <c r="F5" s="437">
        <v>0.69945122863795628</v>
      </c>
      <c r="G5" s="438">
        <v>28.381846627086386</v>
      </c>
    </row>
    <row r="6" spans="1:7" x14ac:dyDescent="0.2">
      <c r="A6" s="387"/>
      <c r="B6" s="388" t="s">
        <v>9</v>
      </c>
      <c r="C6" s="436">
        <v>10.833874765284531</v>
      </c>
      <c r="D6" s="437">
        <v>22.014453017241955</v>
      </c>
      <c r="E6" s="437">
        <v>11.250234868810058</v>
      </c>
      <c r="F6" s="437">
        <v>0.48203383359169888</v>
      </c>
      <c r="G6" s="438">
        <v>28.084798998399652</v>
      </c>
    </row>
    <row r="7" spans="1:7" x14ac:dyDescent="0.2">
      <c r="A7" s="387"/>
      <c r="B7" s="388" t="s">
        <v>10</v>
      </c>
      <c r="C7" s="436">
        <v>11.891779554565899</v>
      </c>
      <c r="D7" s="437">
        <v>21.475431333066688</v>
      </c>
      <c r="E7" s="437">
        <v>11.053248767909784</v>
      </c>
      <c r="F7" s="437">
        <v>0.1083889050979443</v>
      </c>
      <c r="G7" s="438">
        <v>26.463779718224995</v>
      </c>
    </row>
    <row r="8" spans="1:7" x14ac:dyDescent="0.2">
      <c r="A8" s="387"/>
      <c r="B8" s="388" t="s">
        <v>11</v>
      </c>
      <c r="C8" s="436">
        <v>10.328908427520187</v>
      </c>
      <c r="D8" s="437">
        <v>22.563262794693358</v>
      </c>
      <c r="E8" s="437">
        <v>10.650854211196025</v>
      </c>
      <c r="F8" s="437">
        <v>4.8847871754009412E-2</v>
      </c>
      <c r="G8" s="438">
        <v>25.62091444836727</v>
      </c>
    </row>
    <row r="9" spans="1:7" x14ac:dyDescent="0.2">
      <c r="A9" s="387"/>
      <c r="B9" s="388" t="s">
        <v>12</v>
      </c>
      <c r="C9" s="436">
        <v>11.685586875245402</v>
      </c>
      <c r="D9" s="437">
        <v>21.078440232273287</v>
      </c>
      <c r="E9" s="437">
        <v>10.534717779300202</v>
      </c>
      <c r="F9" s="437">
        <v>4.6323625031632662E-2</v>
      </c>
      <c r="G9" s="438">
        <v>25.092384833179846</v>
      </c>
    </row>
    <row r="10" spans="1:7" x14ac:dyDescent="0.2">
      <c r="A10" s="387"/>
      <c r="B10" s="388" t="s">
        <v>13</v>
      </c>
      <c r="C10" s="436">
        <v>10.641325713913899</v>
      </c>
      <c r="D10" s="437">
        <v>19.014045015715531</v>
      </c>
      <c r="E10" s="437">
        <v>10.044223382402487</v>
      </c>
      <c r="F10" s="437">
        <v>3.121135329395119E-2</v>
      </c>
      <c r="G10" s="438">
        <v>23.562594007724741</v>
      </c>
    </row>
    <row r="11" spans="1:7" x14ac:dyDescent="0.2">
      <c r="A11" s="387"/>
      <c r="B11" s="388" t="s">
        <v>14</v>
      </c>
      <c r="C11" s="436">
        <v>11.292667492383757</v>
      </c>
      <c r="D11" s="437">
        <v>21.018986482757033</v>
      </c>
      <c r="E11" s="437">
        <v>10.830481263483993</v>
      </c>
      <c r="F11" s="437">
        <v>3.085617636382141E-2</v>
      </c>
      <c r="G11" s="438">
        <v>24.950934379371791</v>
      </c>
    </row>
    <row r="12" spans="1:7" x14ac:dyDescent="0.2">
      <c r="A12" s="387"/>
      <c r="B12" s="388" t="s">
        <v>15</v>
      </c>
      <c r="C12" s="436">
        <v>11.493689559432395</v>
      </c>
      <c r="D12" s="437">
        <v>18.668367232309517</v>
      </c>
      <c r="E12" s="437">
        <v>10.515300923910543</v>
      </c>
      <c r="F12" s="437">
        <v>4.2454745908533507E-2</v>
      </c>
      <c r="G12" s="438">
        <v>23.083926733525583</v>
      </c>
    </row>
    <row r="13" spans="1:7" x14ac:dyDescent="0.2">
      <c r="A13" s="387"/>
      <c r="B13" s="388" t="s">
        <v>16</v>
      </c>
      <c r="C13" s="436">
        <v>9.9786292871986628</v>
      </c>
      <c r="D13" s="437">
        <v>21.402100245197765</v>
      </c>
      <c r="E13" s="437">
        <v>10.531621164559557</v>
      </c>
      <c r="F13" s="437">
        <v>7.1013649204933194E-2</v>
      </c>
      <c r="G13" s="438">
        <v>26.264767999576893</v>
      </c>
    </row>
    <row r="14" spans="1:7" x14ac:dyDescent="0.2">
      <c r="A14" s="387"/>
      <c r="B14" s="388" t="s">
        <v>17</v>
      </c>
      <c r="C14" s="436">
        <v>10.00703731805071</v>
      </c>
      <c r="D14" s="437">
        <v>23.191207905671035</v>
      </c>
      <c r="E14" s="437">
        <v>10.80493443058859</v>
      </c>
      <c r="F14" s="437">
        <v>0.24152592094099937</v>
      </c>
      <c r="G14" s="438">
        <v>26.733198334831336</v>
      </c>
    </row>
    <row r="15" spans="1:7" x14ac:dyDescent="0.2">
      <c r="A15" s="395"/>
      <c r="B15" s="396" t="s">
        <v>18</v>
      </c>
      <c r="C15" s="439">
        <v>11.700595348599609</v>
      </c>
      <c r="D15" s="440">
        <v>22.124113857522264</v>
      </c>
      <c r="E15" s="440">
        <v>11.296988458900524</v>
      </c>
      <c r="F15" s="440">
        <v>1.0570626241243166</v>
      </c>
      <c r="G15" s="441">
        <v>27.336426536751254</v>
      </c>
    </row>
    <row r="16" spans="1:7" x14ac:dyDescent="0.2">
      <c r="A16" s="379">
        <v>2017</v>
      </c>
      <c r="B16" s="380" t="s">
        <v>7</v>
      </c>
      <c r="C16" s="433">
        <v>11.723054313534915</v>
      </c>
      <c r="D16" s="434">
        <v>22.557502644337326</v>
      </c>
      <c r="E16" s="434">
        <v>10.736472450497915</v>
      </c>
      <c r="F16" s="434">
        <v>0.46836744588424378</v>
      </c>
      <c r="G16" s="435">
        <v>28.150665301584013</v>
      </c>
    </row>
    <row r="17" spans="1:7" x14ac:dyDescent="0.2">
      <c r="A17" s="387"/>
      <c r="B17" s="388" t="s">
        <v>8</v>
      </c>
      <c r="C17" s="436">
        <v>11.072097384924387</v>
      </c>
      <c r="D17" s="437">
        <v>20.698732476046832</v>
      </c>
      <c r="E17" s="437">
        <v>11.016147015500653</v>
      </c>
      <c r="F17" s="437">
        <v>0.50276226354115117</v>
      </c>
      <c r="G17" s="438">
        <v>28.118377415585126</v>
      </c>
    </row>
    <row r="18" spans="1:7" x14ac:dyDescent="0.2">
      <c r="A18" s="387"/>
      <c r="B18" s="388" t="s">
        <v>9</v>
      </c>
      <c r="C18" s="436">
        <v>10.787260195393703</v>
      </c>
      <c r="D18" s="437">
        <v>21.5435361029357</v>
      </c>
      <c r="E18" s="437">
        <v>11.278636786407503</v>
      </c>
      <c r="F18" s="437">
        <v>0.18959159815941287</v>
      </c>
      <c r="G18" s="438">
        <v>27.860212659657563</v>
      </c>
    </row>
    <row r="19" spans="1:7" x14ac:dyDescent="0.2">
      <c r="A19" s="387"/>
      <c r="B19" s="388" t="s">
        <v>10</v>
      </c>
      <c r="C19" s="436">
        <v>11.560469616635428</v>
      </c>
      <c r="D19" s="437">
        <v>22.600913222024381</v>
      </c>
      <c r="E19" s="437">
        <v>10.859648258367713</v>
      </c>
      <c r="F19" s="437">
        <v>0.14418528595156838</v>
      </c>
      <c r="G19" s="438">
        <v>27.562985418570545</v>
      </c>
    </row>
    <row r="20" spans="1:7" x14ac:dyDescent="0.2">
      <c r="A20" s="387"/>
      <c r="B20" s="388" t="s">
        <v>11</v>
      </c>
      <c r="C20" s="436">
        <v>11.044880054019636</v>
      </c>
      <c r="D20" s="437">
        <v>21.947265766774905</v>
      </c>
      <c r="E20" s="437">
        <v>10.487560528843311</v>
      </c>
      <c r="F20" s="437">
        <v>6.6385214856957322E-2</v>
      </c>
      <c r="G20" s="438">
        <v>26.587036381753521</v>
      </c>
    </row>
    <row r="21" spans="1:7" x14ac:dyDescent="0.2">
      <c r="A21" s="387"/>
      <c r="B21" s="388" t="s">
        <v>12</v>
      </c>
      <c r="C21" s="436">
        <v>11.074978962333638</v>
      </c>
      <c r="D21" s="437">
        <v>22.147035519259813</v>
      </c>
      <c r="E21" s="437">
        <v>10.528029315317355</v>
      </c>
      <c r="F21" s="437">
        <v>6.7255011265951556E-2</v>
      </c>
      <c r="G21" s="438">
        <v>25.589062180992372</v>
      </c>
    </row>
    <row r="22" spans="1:7" x14ac:dyDescent="0.2">
      <c r="A22" s="387"/>
      <c r="B22" s="388" t="s">
        <v>13</v>
      </c>
      <c r="C22" s="436">
        <v>10.965632105802696</v>
      </c>
      <c r="D22" s="437">
        <v>18.986908337171876</v>
      </c>
      <c r="E22" s="437">
        <v>10.293490117642532</v>
      </c>
      <c r="F22" s="437">
        <v>3.2969775379398908E-2</v>
      </c>
      <c r="G22" s="438">
        <v>23.390584042996434</v>
      </c>
    </row>
    <row r="23" spans="1:7" x14ac:dyDescent="0.2">
      <c r="A23" s="387"/>
      <c r="B23" s="388" t="s">
        <v>14</v>
      </c>
      <c r="C23" s="436">
        <v>10.452396791711884</v>
      </c>
      <c r="D23" s="437">
        <v>18.349610017767766</v>
      </c>
      <c r="E23" s="437">
        <v>10.894385540668097</v>
      </c>
      <c r="F23" s="437">
        <v>3.3311833792054282E-2</v>
      </c>
      <c r="G23" s="438">
        <v>24.103743176383961</v>
      </c>
    </row>
    <row r="24" spans="1:7" x14ac:dyDescent="0.2">
      <c r="A24" s="387"/>
      <c r="B24" s="388" t="s">
        <v>15</v>
      </c>
      <c r="C24" s="436">
        <v>10.278637028314618</v>
      </c>
      <c r="D24" s="437">
        <v>19.060956809699</v>
      </c>
      <c r="E24" s="437">
        <v>10.413866194914673</v>
      </c>
      <c r="F24" s="437">
        <v>4.2055148499909163E-2</v>
      </c>
      <c r="G24" s="438">
        <v>23.661487487561175</v>
      </c>
    </row>
    <row r="25" spans="1:7" x14ac:dyDescent="0.2">
      <c r="A25" s="387"/>
      <c r="B25" s="388" t="s">
        <v>16</v>
      </c>
      <c r="C25" s="436">
        <v>10.848646561678034</v>
      </c>
      <c r="D25" s="437">
        <v>22.62145613829626</v>
      </c>
      <c r="E25" s="437">
        <v>10.116915295268786</v>
      </c>
      <c r="F25" s="437">
        <v>9.1004308652342214E-2</v>
      </c>
      <c r="G25" s="438">
        <v>26.550322951093026</v>
      </c>
    </row>
    <row r="26" spans="1:7" x14ac:dyDescent="0.2">
      <c r="A26" s="387"/>
      <c r="B26" s="388" t="s">
        <v>17</v>
      </c>
      <c r="C26" s="436">
        <v>10.018379155750312</v>
      </c>
      <c r="D26" s="437">
        <v>22.51571570134848</v>
      </c>
      <c r="E26" s="437">
        <v>10.763366858993219</v>
      </c>
      <c r="F26" s="437">
        <v>0.178870563969938</v>
      </c>
      <c r="G26" s="438">
        <v>27.396506980894959</v>
      </c>
    </row>
    <row r="27" spans="1:7" x14ac:dyDescent="0.2">
      <c r="A27" s="395"/>
      <c r="B27" s="396" t="s">
        <v>18</v>
      </c>
      <c r="C27" s="439">
        <v>4.2337370023374161</v>
      </c>
      <c r="D27" s="440">
        <v>20.924571622913867</v>
      </c>
      <c r="E27" s="440">
        <v>9.8083814050153073</v>
      </c>
      <c r="F27" s="440">
        <v>0.78578986734441181</v>
      </c>
      <c r="G27" s="441">
        <v>24.945102587673603</v>
      </c>
    </row>
    <row r="28" spans="1:7" x14ac:dyDescent="0.2">
      <c r="A28" s="379">
        <v>2018</v>
      </c>
      <c r="B28" s="380" t="s">
        <v>7</v>
      </c>
      <c r="C28" s="433">
        <v>11.078562027268802</v>
      </c>
      <c r="D28" s="434">
        <v>22.214436163753582</v>
      </c>
      <c r="E28" s="434">
        <v>11.170581613407276</v>
      </c>
      <c r="F28" s="434">
        <v>0.17646683153035844</v>
      </c>
      <c r="G28" s="435">
        <v>28.752006964734729</v>
      </c>
    </row>
    <row r="29" spans="1:7" x14ac:dyDescent="0.2">
      <c r="A29" s="387"/>
      <c r="B29" s="388" t="s">
        <v>8</v>
      </c>
      <c r="C29" s="436">
        <v>8.3364029744267771</v>
      </c>
      <c r="D29" s="437">
        <v>22.047003473135451</v>
      </c>
      <c r="E29" s="437">
        <v>10.743365326354869</v>
      </c>
      <c r="F29" s="437">
        <v>0.24542776048489742</v>
      </c>
      <c r="G29" s="438">
        <v>28.620682683889157</v>
      </c>
    </row>
    <row r="30" spans="1:7" x14ac:dyDescent="0.2">
      <c r="A30" s="387"/>
      <c r="B30" s="388" t="s">
        <v>9</v>
      </c>
      <c r="C30" s="436">
        <v>10.162063752500377</v>
      </c>
      <c r="D30" s="437">
        <v>22.487190006519207</v>
      </c>
      <c r="E30" s="437">
        <v>10.216747770913146</v>
      </c>
      <c r="F30" s="437">
        <v>0.20434272969295858</v>
      </c>
      <c r="G30" s="438">
        <v>28.437882618238337</v>
      </c>
    </row>
    <row r="31" spans="1:7" x14ac:dyDescent="0.2">
      <c r="A31" s="387"/>
      <c r="B31" s="388" t="s">
        <v>10</v>
      </c>
      <c r="C31" s="436">
        <v>10.284482192271993</v>
      </c>
      <c r="D31" s="437">
        <v>22.502692314695484</v>
      </c>
      <c r="E31" s="437">
        <v>10.62159964544451</v>
      </c>
      <c r="F31" s="437">
        <v>8.3969758328067731E-2</v>
      </c>
      <c r="G31" s="438">
        <v>28.715767127293859</v>
      </c>
    </row>
    <row r="32" spans="1:7" x14ac:dyDescent="0.2">
      <c r="A32" s="387"/>
      <c r="B32" s="388" t="s">
        <v>11</v>
      </c>
      <c r="C32" s="436">
        <v>9.8689297723892633</v>
      </c>
      <c r="D32" s="437">
        <v>22.312822511900823</v>
      </c>
      <c r="E32" s="437">
        <v>10.289389768408808</v>
      </c>
      <c r="F32" s="437">
        <v>5.7958270768636633E-2</v>
      </c>
      <c r="G32" s="438">
        <v>26.347028681000189</v>
      </c>
    </row>
    <row r="33" spans="1:7" x14ac:dyDescent="0.2">
      <c r="A33" s="387"/>
      <c r="B33" s="388" t="s">
        <v>12</v>
      </c>
      <c r="C33" s="436">
        <v>11.511317286208861</v>
      </c>
      <c r="D33" s="437">
        <v>21.332100731773778</v>
      </c>
      <c r="E33" s="437">
        <v>10.195102992982218</v>
      </c>
      <c r="F33" s="437">
        <v>6.2055009837715142E-2</v>
      </c>
      <c r="G33" s="438">
        <v>25.335396344727918</v>
      </c>
    </row>
    <row r="34" spans="1:7" x14ac:dyDescent="0.2">
      <c r="A34" s="387"/>
      <c r="B34" s="388" t="s">
        <v>13</v>
      </c>
      <c r="C34" s="436">
        <v>10.900845697377168</v>
      </c>
      <c r="D34" s="437">
        <v>20.387234134378829</v>
      </c>
      <c r="E34" s="437">
        <v>10.633789203222761</v>
      </c>
      <c r="F34" s="437">
        <v>3.3378625911399576E-2</v>
      </c>
      <c r="G34" s="438">
        <v>24.720724203294488</v>
      </c>
    </row>
    <row r="35" spans="1:7" x14ac:dyDescent="0.2">
      <c r="A35" s="387"/>
      <c r="B35" s="388" t="s">
        <v>14</v>
      </c>
      <c r="C35" s="436">
        <v>10.821213413227261</v>
      </c>
      <c r="D35" s="437">
        <v>18.181962208542579</v>
      </c>
      <c r="E35" s="437">
        <v>10.262902345475588</v>
      </c>
      <c r="F35" s="437">
        <v>5.6110707208604983E-2</v>
      </c>
      <c r="G35" s="438">
        <v>23.430313880139291</v>
      </c>
    </row>
    <row r="36" spans="1:7" x14ac:dyDescent="0.2">
      <c r="A36" s="387"/>
      <c r="B36" s="388" t="s">
        <v>15</v>
      </c>
      <c r="C36" s="436">
        <v>8.9057945563248353</v>
      </c>
      <c r="D36" s="437">
        <v>19.473589419941327</v>
      </c>
      <c r="E36" s="437">
        <v>9.4808766289516662</v>
      </c>
      <c r="F36" s="437">
        <v>4.2232334439452839E-2</v>
      </c>
      <c r="G36" s="438">
        <v>23.542524888581873</v>
      </c>
    </row>
    <row r="37" spans="1:7" x14ac:dyDescent="0.2">
      <c r="A37" s="387"/>
      <c r="B37" s="388" t="s">
        <v>16</v>
      </c>
      <c r="C37" s="436">
        <v>15.112220881528266</v>
      </c>
      <c r="D37" s="437">
        <v>21.781026827982256</v>
      </c>
      <c r="E37" s="437">
        <v>10.993646799174442</v>
      </c>
      <c r="F37" s="437">
        <v>7.3358103723669757E-2</v>
      </c>
      <c r="G37" s="438">
        <v>26.047579771101255</v>
      </c>
    </row>
    <row r="38" spans="1:7" x14ac:dyDescent="0.2">
      <c r="A38" s="387"/>
      <c r="B38" s="388" t="s">
        <v>17</v>
      </c>
      <c r="C38" s="436">
        <v>11.374038080227116</v>
      </c>
      <c r="D38" s="437">
        <v>21.848489422674092</v>
      </c>
      <c r="E38" s="437">
        <v>11.040130033795602</v>
      </c>
      <c r="F38" s="437">
        <v>7.4961719573881314E-2</v>
      </c>
      <c r="G38" s="438">
        <v>26.822235586806233</v>
      </c>
    </row>
    <row r="39" spans="1:7" x14ac:dyDescent="0.2">
      <c r="A39" s="395"/>
      <c r="B39" s="396" t="s">
        <v>18</v>
      </c>
      <c r="C39" s="439">
        <v>10.776636421679704</v>
      </c>
      <c r="D39" s="440">
        <v>21.640194656643541</v>
      </c>
      <c r="E39" s="440">
        <v>11.342687134398705</v>
      </c>
      <c r="F39" s="440">
        <v>8.994733279758868E-2</v>
      </c>
      <c r="G39" s="441">
        <v>26.659756140256722</v>
      </c>
    </row>
    <row r="40" spans="1:7" x14ac:dyDescent="0.2">
      <c r="A40" s="379">
        <v>2019</v>
      </c>
      <c r="B40" s="380" t="s">
        <v>7</v>
      </c>
      <c r="C40" s="433">
        <v>10.823753385169512</v>
      </c>
      <c r="D40" s="434">
        <v>21.508910682900378</v>
      </c>
      <c r="E40" s="434">
        <v>11.731416041275152</v>
      </c>
      <c r="F40" s="434">
        <v>0.66558125833971471</v>
      </c>
      <c r="G40" s="435">
        <v>26.409474438736272</v>
      </c>
    </row>
    <row r="41" spans="1:7" x14ac:dyDescent="0.2">
      <c r="A41" s="387"/>
      <c r="B41" s="388" t="s">
        <v>8</v>
      </c>
      <c r="C41" s="436">
        <v>12.25624975968879</v>
      </c>
      <c r="D41" s="437">
        <v>22.047158152021048</v>
      </c>
      <c r="E41" s="437">
        <v>11.823326110941728</v>
      </c>
      <c r="F41" s="437">
        <v>1.8963133710254616</v>
      </c>
      <c r="G41" s="438">
        <v>27.02817995246302</v>
      </c>
    </row>
    <row r="42" spans="1:7" x14ac:dyDescent="0.2">
      <c r="A42" s="387"/>
      <c r="B42" s="388" t="s">
        <v>9</v>
      </c>
      <c r="C42" s="436">
        <v>9.7610792466110681</v>
      </c>
      <c r="D42" s="437">
        <v>21.148263714567992</v>
      </c>
      <c r="E42" s="437">
        <v>11.578337527192284</v>
      </c>
      <c r="F42" s="437">
        <v>0.2042383609394342</v>
      </c>
      <c r="G42" s="438">
        <v>26.22418458336384</v>
      </c>
    </row>
    <row r="43" spans="1:7" x14ac:dyDescent="0.2">
      <c r="A43" s="387"/>
      <c r="B43" s="388" t="s">
        <v>10</v>
      </c>
      <c r="C43" s="436">
        <v>13.739853585676819</v>
      </c>
      <c r="D43" s="437">
        <v>21.747264662075548</v>
      </c>
      <c r="E43" s="437">
        <v>11.304559731656743</v>
      </c>
      <c r="F43" s="437">
        <v>0.25799706844713566</v>
      </c>
      <c r="G43" s="438">
        <v>27.097816037677934</v>
      </c>
    </row>
    <row r="44" spans="1:7" x14ac:dyDescent="0.2">
      <c r="A44" s="387"/>
      <c r="B44" s="388" t="s">
        <v>11</v>
      </c>
      <c r="C44" s="436">
        <v>5.3125385698187886</v>
      </c>
      <c r="D44" s="437">
        <v>21.802045277484687</v>
      </c>
      <c r="E44" s="437">
        <v>11.217832787754796</v>
      </c>
      <c r="F44" s="437">
        <v>0.20665614060023296</v>
      </c>
      <c r="G44" s="438">
        <v>26.118255696158496</v>
      </c>
    </row>
    <row r="45" spans="1:7" x14ac:dyDescent="0.2">
      <c r="A45" s="387"/>
      <c r="B45" s="388" t="s">
        <v>12</v>
      </c>
      <c r="C45" s="436">
        <v>10.159455671188779</v>
      </c>
      <c r="D45" s="437">
        <v>21.873208674743221</v>
      </c>
      <c r="E45" s="437">
        <v>11.242265985163508</v>
      </c>
      <c r="F45" s="437">
        <v>8.6746500331061183E-2</v>
      </c>
      <c r="G45" s="438">
        <v>25.310429509257641</v>
      </c>
    </row>
    <row r="46" spans="1:7" x14ac:dyDescent="0.2">
      <c r="A46" s="387"/>
      <c r="B46" s="388" t="s">
        <v>13</v>
      </c>
      <c r="C46" s="436">
        <v>11.485635515657412</v>
      </c>
      <c r="D46" s="437">
        <v>18.859618193744105</v>
      </c>
      <c r="E46" s="437">
        <v>11.576164133370447</v>
      </c>
      <c r="F46" s="437">
        <v>4.669111658503998E-2</v>
      </c>
      <c r="G46" s="438">
        <v>24.067061490198846</v>
      </c>
    </row>
    <row r="47" spans="1:7" x14ac:dyDescent="0.2">
      <c r="A47" s="387"/>
      <c r="B47" s="388" t="s">
        <v>14</v>
      </c>
      <c r="C47" s="436">
        <v>10.737498894886183</v>
      </c>
      <c r="D47" s="437">
        <v>17.516060500868289</v>
      </c>
      <c r="E47" s="437">
        <v>11.24000545661238</v>
      </c>
      <c r="F47" s="437">
        <v>8.4982886604609051E-2</v>
      </c>
      <c r="G47" s="438">
        <v>23.007554651634376</v>
      </c>
    </row>
    <row r="48" spans="1:7" x14ac:dyDescent="0.2">
      <c r="A48" s="387"/>
      <c r="B48" s="388" t="s">
        <v>15</v>
      </c>
      <c r="C48" s="436">
        <v>9.7088549220289799</v>
      </c>
      <c r="D48" s="437">
        <v>18.86320471114918</v>
      </c>
      <c r="E48" s="437">
        <v>11.133533695775192</v>
      </c>
      <c r="F48" s="437">
        <v>7.6605280475040574E-2</v>
      </c>
      <c r="G48" s="438">
        <v>24.614434806401857</v>
      </c>
    </row>
    <row r="49" spans="1:7" x14ac:dyDescent="0.2">
      <c r="A49" s="387"/>
      <c r="B49" s="388" t="s">
        <v>16</v>
      </c>
      <c r="C49" s="436">
        <v>9.976564568850586</v>
      </c>
      <c r="D49" s="437">
        <v>19.789318698973101</v>
      </c>
      <c r="E49" s="437">
        <v>11.503240513783258</v>
      </c>
      <c r="F49" s="437">
        <v>0.15315803283575727</v>
      </c>
      <c r="G49" s="438">
        <v>24.312413483212257</v>
      </c>
    </row>
    <row r="50" spans="1:7" x14ac:dyDescent="0.2">
      <c r="A50" s="387"/>
      <c r="B50" s="388" t="s">
        <v>17</v>
      </c>
      <c r="C50" s="436">
        <v>13.385969797745407</v>
      </c>
      <c r="D50" s="437">
        <v>21.33270055890679</v>
      </c>
      <c r="E50" s="437">
        <v>11.349181295166181</v>
      </c>
      <c r="F50" s="437">
        <v>6.1085166931036973E-2</v>
      </c>
      <c r="G50" s="438">
        <v>24.940178286549038</v>
      </c>
    </row>
    <row r="51" spans="1:7" x14ac:dyDescent="0.2">
      <c r="A51" s="395"/>
      <c r="B51" s="396" t="s">
        <v>18</v>
      </c>
      <c r="C51" s="439">
        <v>11.108783443035954</v>
      </c>
      <c r="D51" s="440">
        <v>20.471264616907384</v>
      </c>
      <c r="E51" s="440">
        <v>11.654517272431937</v>
      </c>
      <c r="F51" s="440">
        <v>0.2160986762375893</v>
      </c>
      <c r="G51" s="441">
        <v>26.112653800238274</v>
      </c>
    </row>
    <row r="52" spans="1:7" x14ac:dyDescent="0.2">
      <c r="A52" s="379">
        <v>2020</v>
      </c>
      <c r="B52" s="380" t="s">
        <v>7</v>
      </c>
      <c r="C52" s="433">
        <v>5.7042853703820775</v>
      </c>
      <c r="D52" s="434">
        <v>22.004095116291367</v>
      </c>
      <c r="E52" s="434">
        <v>12.117654774061274</v>
      </c>
      <c r="F52" s="434">
        <v>0.65236671406512525</v>
      </c>
      <c r="G52" s="435">
        <v>27.137978938696993</v>
      </c>
    </row>
    <row r="53" spans="1:7" x14ac:dyDescent="0.2">
      <c r="A53" s="387"/>
      <c r="B53" s="388" t="s">
        <v>8</v>
      </c>
      <c r="C53" s="436">
        <v>10.371527901717778</v>
      </c>
      <c r="D53" s="437">
        <v>21.14737572519871</v>
      </c>
      <c r="E53" s="437">
        <v>12.020660414040805</v>
      </c>
      <c r="F53" s="437">
        <v>3.8771058495241664</v>
      </c>
      <c r="G53" s="438">
        <v>27.098505239902753</v>
      </c>
    </row>
    <row r="54" spans="1:7" x14ac:dyDescent="0.2">
      <c r="A54" s="387"/>
      <c r="B54" s="388" t="s">
        <v>9</v>
      </c>
      <c r="C54" s="436">
        <v>12.362387019411807</v>
      </c>
      <c r="D54" s="437">
        <v>21.546481217486004</v>
      </c>
      <c r="E54" s="437">
        <v>10.470697360239326</v>
      </c>
      <c r="F54" s="437">
        <v>0.14318628150423915</v>
      </c>
      <c r="G54" s="438">
        <v>24.888157066424586</v>
      </c>
    </row>
    <row r="55" spans="1:7" x14ac:dyDescent="0.2">
      <c r="A55" s="387"/>
      <c r="B55" s="388" t="s">
        <v>10</v>
      </c>
      <c r="C55" s="436">
        <v>11.592290090244848</v>
      </c>
      <c r="D55" s="437">
        <v>23.989220250777826</v>
      </c>
      <c r="E55" s="437">
        <v>10.333132590594129</v>
      </c>
      <c r="F55" s="437">
        <v>0.1598793370143532</v>
      </c>
      <c r="G55" s="438">
        <v>25.068655990234241</v>
      </c>
    </row>
    <row r="56" spans="1:7" x14ac:dyDescent="0.2">
      <c r="A56" s="387"/>
      <c r="B56" s="388" t="s">
        <v>11</v>
      </c>
      <c r="C56" s="436">
        <v>9.4638701634367912</v>
      </c>
      <c r="D56" s="437">
        <v>21.514357434837137</v>
      </c>
      <c r="E56" s="437">
        <v>10.610443171756033</v>
      </c>
      <c r="F56" s="437">
        <v>0.11697975317861534</v>
      </c>
      <c r="G56" s="438">
        <v>22.863848203377941</v>
      </c>
    </row>
    <row r="57" spans="1:7" x14ac:dyDescent="0.2">
      <c r="A57" s="387"/>
      <c r="B57" s="388" t="s">
        <v>12</v>
      </c>
      <c r="C57" s="436">
        <v>11.7295043194336</v>
      </c>
      <c r="D57" s="437">
        <v>21.801767587278729</v>
      </c>
      <c r="E57" s="437">
        <v>12.528102488857094</v>
      </c>
      <c r="F57" s="437">
        <v>9.1464792356882207E-2</v>
      </c>
      <c r="G57" s="438">
        <v>26.638602144203158</v>
      </c>
    </row>
    <row r="58" spans="1:7" x14ac:dyDescent="0.2">
      <c r="A58" s="387"/>
      <c r="B58" s="388" t="s">
        <v>13</v>
      </c>
      <c r="C58" s="436">
        <v>9.8975597651069531</v>
      </c>
      <c r="D58" s="437">
        <v>19.097109888499716</v>
      </c>
      <c r="E58" s="437">
        <v>11.369749304154071</v>
      </c>
      <c r="F58" s="437">
        <v>6.2345329896958644E-2</v>
      </c>
      <c r="G58" s="438">
        <v>22.864156623496768</v>
      </c>
    </row>
    <row r="59" spans="1:7" x14ac:dyDescent="0.2">
      <c r="A59" s="387"/>
      <c r="B59" s="388" t="s">
        <v>14</v>
      </c>
      <c r="C59" s="436">
        <v>10.306809757854635</v>
      </c>
      <c r="D59" s="437">
        <v>17.337032980763368</v>
      </c>
      <c r="E59" s="437">
        <v>11.294645876300546</v>
      </c>
      <c r="F59" s="437">
        <v>6.441636928297588E-2</v>
      </c>
      <c r="G59" s="438">
        <v>21.658969393367126</v>
      </c>
    </row>
    <row r="60" spans="1:7" x14ac:dyDescent="0.2">
      <c r="A60" s="387"/>
      <c r="B60" s="388" t="s">
        <v>15</v>
      </c>
      <c r="C60" s="436">
        <v>10.656518322737339</v>
      </c>
      <c r="D60" s="437">
        <v>18.080739295574389</v>
      </c>
      <c r="E60" s="437">
        <v>11.330783893220836</v>
      </c>
      <c r="F60" s="437">
        <v>5.938375177075389E-2</v>
      </c>
      <c r="G60" s="438">
        <v>22.434315960961296</v>
      </c>
    </row>
    <row r="61" spans="1:7" x14ac:dyDescent="0.2">
      <c r="A61" s="387"/>
      <c r="B61" s="388" t="s">
        <v>16</v>
      </c>
      <c r="C61" s="436">
        <v>10.613535022956775</v>
      </c>
      <c r="D61" s="442">
        <v>19.832837091409878</v>
      </c>
      <c r="E61" s="442">
        <v>11.052248354784254</v>
      </c>
      <c r="F61" s="442">
        <v>0.10260864500508846</v>
      </c>
      <c r="G61" s="443">
        <v>23.655867109976125</v>
      </c>
    </row>
    <row r="62" spans="1:7" x14ac:dyDescent="0.2">
      <c r="A62" s="387"/>
      <c r="B62" s="388" t="s">
        <v>17</v>
      </c>
      <c r="C62" s="444">
        <v>7.3665090233989243</v>
      </c>
      <c r="D62" s="437">
        <v>21.817277188685519</v>
      </c>
      <c r="E62" s="437">
        <v>10.964124667565168</v>
      </c>
      <c r="F62" s="437">
        <v>0.20099924001082853</v>
      </c>
      <c r="G62" s="438">
        <v>26.112971788534541</v>
      </c>
    </row>
    <row r="63" spans="1:7" x14ac:dyDescent="0.2">
      <c r="A63" s="395"/>
      <c r="B63" s="396" t="s">
        <v>18</v>
      </c>
      <c r="C63" s="445">
        <v>7.1839606465616797</v>
      </c>
      <c r="D63" s="440">
        <v>21.295474225392731</v>
      </c>
      <c r="E63" s="440">
        <v>10.320389666569573</v>
      </c>
      <c r="F63" s="440">
        <v>6.7728492020253037E-2</v>
      </c>
      <c r="G63" s="441">
        <v>27.867542300235197</v>
      </c>
    </row>
    <row r="64" spans="1:7" x14ac:dyDescent="0.2">
      <c r="A64" s="379">
        <v>2021</v>
      </c>
      <c r="B64" s="380" t="s">
        <v>7</v>
      </c>
      <c r="C64" s="446">
        <f>TABLO27!C65*100/TABLO29!C65</f>
        <v>8.3279179391012246</v>
      </c>
      <c r="D64" s="434">
        <f>TABLO27!E65*100/TABLO29!E65</f>
        <v>20.164044563122129</v>
      </c>
      <c r="E64" s="434">
        <f>TABLO27!G65*100/TABLO29!G65</f>
        <v>11.105331004631603</v>
      </c>
      <c r="F64" s="434">
        <f>TABLO27!I65*100/TABLO29!I65</f>
        <v>0.45424274993323371</v>
      </c>
      <c r="G64" s="435">
        <f>TABLO27!K65*100/TABLO29!K65</f>
        <v>25.674976856429481</v>
      </c>
    </row>
    <row r="65" spans="1:7" x14ac:dyDescent="0.2">
      <c r="A65" s="387"/>
      <c r="B65" s="388" t="s">
        <v>8</v>
      </c>
      <c r="C65" s="447">
        <f>TABLO27!C66*100/TABLO29!C66</f>
        <v>11.156660818131916</v>
      </c>
      <c r="D65" s="437">
        <f>TABLO27!E66*100/TABLO29!E66</f>
        <v>20.956896289900609</v>
      </c>
      <c r="E65" s="437">
        <f>TABLO27!G66*100/TABLO29!G66</f>
        <v>11.456315826360434</v>
      </c>
      <c r="F65" s="437">
        <f>TABLO27!I66*100/TABLO29!I66</f>
        <v>0.14293908739093847</v>
      </c>
      <c r="G65" s="438">
        <f>TABLO27!K66*100/TABLO29!K66</f>
        <v>26.702235679748657</v>
      </c>
    </row>
    <row r="66" spans="1:7" x14ac:dyDescent="0.2">
      <c r="A66" s="387"/>
      <c r="B66" s="388" t="s">
        <v>9</v>
      </c>
      <c r="C66" s="447">
        <f>TABLO27!C67*100/TABLO29!C67</f>
        <v>12.064245082757083</v>
      </c>
      <c r="D66" s="437">
        <f>TABLO27!E67*100/TABLO29!E67</f>
        <v>22.401472789448508</v>
      </c>
      <c r="E66" s="437">
        <f>TABLO27!G67*100/TABLO29!G67</f>
        <v>11.656252953579203</v>
      </c>
      <c r="F66" s="437">
        <f>TABLO27!I67*100/TABLO29!I67</f>
        <v>0.15762124329829905</v>
      </c>
      <c r="G66" s="438">
        <f>TABLO27!K67*100/TABLO29!K67</f>
        <v>27.498571301476087</v>
      </c>
    </row>
    <row r="67" spans="1:7" x14ac:dyDescent="0.2">
      <c r="A67" s="387"/>
      <c r="B67" s="388" t="s">
        <v>10</v>
      </c>
      <c r="C67" s="447">
        <f>TABLO27!C68*100/TABLO29!C68</f>
        <v>11.800501369521378</v>
      </c>
      <c r="D67" s="437">
        <f>TABLO27!E68*100/TABLO29!E68</f>
        <v>21.931190939040789</v>
      </c>
      <c r="E67" s="437">
        <f>TABLO27!G68*100/TABLO29!G68</f>
        <v>10.994522265079901</v>
      </c>
      <c r="F67" s="437">
        <f>TABLO27!I68*100/TABLO29!I68</f>
        <v>6.4872277737661604E-2</v>
      </c>
      <c r="G67" s="438">
        <f>TABLO27!K68*100/TABLO29!K68</f>
        <v>26.728688487591938</v>
      </c>
    </row>
    <row r="68" spans="1:7" x14ac:dyDescent="0.2">
      <c r="A68" s="387"/>
      <c r="B68" s="388" t="s">
        <v>11</v>
      </c>
      <c r="C68" s="447">
        <f>TABLO27!C69*100/TABLO29!C69</f>
        <v>13.332576632248751</v>
      </c>
      <c r="D68" s="437">
        <f>TABLO27!E69*100/TABLO29!E69</f>
        <v>22.082271776812501</v>
      </c>
      <c r="E68" s="437">
        <f>TABLO27!G69*100/TABLO29!G69</f>
        <v>10.401187790824082</v>
      </c>
      <c r="F68" s="437">
        <f>TABLO27!I69*100/TABLO29!I69</f>
        <v>5.0875902747546026E-2</v>
      </c>
      <c r="G68" s="438">
        <f>TABLO27!K69*100/TABLO29!K69</f>
        <v>23.916119335274782</v>
      </c>
    </row>
    <row r="69" spans="1:7" x14ac:dyDescent="0.2">
      <c r="A69" s="387"/>
      <c r="B69" s="388" t="s">
        <v>12</v>
      </c>
      <c r="C69" s="447">
        <f>TABLO27!C70*100/TABLO29!C70</f>
        <v>10.138320549193043</v>
      </c>
      <c r="D69" s="437">
        <f>TABLO27!E70*100/TABLO29!E70</f>
        <v>20.79848670936596</v>
      </c>
      <c r="E69" s="437">
        <f>TABLO27!G70*100/TABLO29!G70</f>
        <v>11.166766743006832</v>
      </c>
      <c r="F69" s="437">
        <f>TABLO27!I70*100/TABLO29!I70</f>
        <v>5.1770142025668819E-2</v>
      </c>
      <c r="G69" s="438">
        <f>TABLO27!K70*100/TABLO29!K70</f>
        <v>24.086003825495272</v>
      </c>
    </row>
    <row r="70" spans="1:7" x14ac:dyDescent="0.2">
      <c r="A70" s="387"/>
      <c r="B70" s="388" t="s">
        <v>13</v>
      </c>
      <c r="C70" s="436"/>
      <c r="D70" s="437"/>
      <c r="E70" s="437"/>
      <c r="F70" s="437"/>
      <c r="G70" s="438"/>
    </row>
    <row r="71" spans="1:7" x14ac:dyDescent="0.2">
      <c r="A71" s="387"/>
      <c r="B71" s="388" t="s">
        <v>14</v>
      </c>
      <c r="C71" s="436"/>
      <c r="D71" s="437"/>
      <c r="E71" s="437"/>
      <c r="F71" s="437"/>
      <c r="G71" s="438"/>
    </row>
    <row r="72" spans="1:7" x14ac:dyDescent="0.2">
      <c r="A72" s="387"/>
      <c r="B72" s="388" t="s">
        <v>15</v>
      </c>
      <c r="C72" s="436"/>
      <c r="D72" s="437"/>
      <c r="E72" s="437"/>
      <c r="F72" s="437"/>
      <c r="G72" s="438"/>
    </row>
    <row r="73" spans="1:7" x14ac:dyDescent="0.2">
      <c r="A73" s="387"/>
      <c r="B73" s="388" t="s">
        <v>16</v>
      </c>
      <c r="C73" s="436"/>
      <c r="D73" s="442"/>
      <c r="E73" s="442"/>
      <c r="F73" s="442"/>
      <c r="G73" s="443"/>
    </row>
    <row r="74" spans="1:7" x14ac:dyDescent="0.2">
      <c r="A74" s="387"/>
      <c r="B74" s="388" t="s">
        <v>17</v>
      </c>
      <c r="C74" s="444"/>
      <c r="D74" s="437"/>
      <c r="E74" s="437"/>
      <c r="F74" s="437"/>
      <c r="G74" s="438"/>
    </row>
    <row r="75" spans="1:7" x14ac:dyDescent="0.2">
      <c r="A75" s="395"/>
      <c r="B75" s="396" t="s">
        <v>18</v>
      </c>
      <c r="C75" s="445"/>
      <c r="D75" s="440"/>
      <c r="E75" s="440"/>
      <c r="F75" s="440"/>
      <c r="G75" s="441"/>
    </row>
    <row r="78" spans="1:7" x14ac:dyDescent="0.2">
      <c r="A78" s="87" t="s">
        <v>246</v>
      </c>
    </row>
    <row r="79" spans="1:7" x14ac:dyDescent="0.2">
      <c r="A79" s="87" t="s">
        <v>247</v>
      </c>
    </row>
  </sheetData>
  <mergeCells count="7">
    <mergeCell ref="A64:A75"/>
    <mergeCell ref="A40:A51"/>
    <mergeCell ref="A52:A63"/>
    <mergeCell ref="B2:G2"/>
    <mergeCell ref="A4:A15"/>
    <mergeCell ref="A16:A27"/>
    <mergeCell ref="A28:A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3"/>
  <sheetViews>
    <sheetView topLeftCell="A2" zoomScaleNormal="100" workbookViewId="0">
      <selection activeCell="C2" sqref="C2:O2"/>
    </sheetView>
  </sheetViews>
  <sheetFormatPr defaultColWidth="20.42578125" defaultRowHeight="14.25" x14ac:dyDescent="0.2"/>
  <cols>
    <col min="1" max="1" width="22" style="85" customWidth="1"/>
    <col min="2" max="2" width="13.5703125" style="85" customWidth="1"/>
    <col min="3" max="14" width="10" style="85" customWidth="1"/>
    <col min="15" max="15" width="21.140625" style="85" customWidth="1"/>
    <col min="16" max="16384" width="20.42578125" style="85"/>
  </cols>
  <sheetData>
    <row r="1" spans="1:16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 x14ac:dyDescent="0.25">
      <c r="A2" s="89"/>
      <c r="B2" s="89"/>
      <c r="C2" s="315" t="s">
        <v>254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84"/>
    </row>
    <row r="3" spans="1:16" ht="15" x14ac:dyDescent="0.25">
      <c r="A3" s="83"/>
      <c r="B3" s="83"/>
      <c r="C3" s="314">
        <v>2020</v>
      </c>
      <c r="D3" s="314"/>
      <c r="E3" s="314"/>
      <c r="F3" s="316"/>
      <c r="G3" s="315">
        <v>2021</v>
      </c>
      <c r="H3" s="314"/>
      <c r="I3" s="314"/>
      <c r="J3" s="314"/>
      <c r="K3" s="314"/>
      <c r="L3" s="314"/>
      <c r="M3" s="314"/>
      <c r="N3" s="316"/>
      <c r="O3" s="188" t="s">
        <v>143</v>
      </c>
      <c r="P3" s="84"/>
    </row>
    <row r="4" spans="1:16" ht="18" customHeight="1" x14ac:dyDescent="0.25">
      <c r="A4" s="100" t="s">
        <v>142</v>
      </c>
      <c r="B4" s="101" t="s">
        <v>144</v>
      </c>
      <c r="C4" s="189" t="s">
        <v>15</v>
      </c>
      <c r="D4" s="189" t="s">
        <v>16</v>
      </c>
      <c r="E4" s="197" t="s">
        <v>17</v>
      </c>
      <c r="F4" s="197" t="s">
        <v>18</v>
      </c>
      <c r="G4" s="261" t="s">
        <v>7</v>
      </c>
      <c r="H4" s="262" t="s">
        <v>8</v>
      </c>
      <c r="I4" s="297" t="s">
        <v>9</v>
      </c>
      <c r="J4" s="297" t="s">
        <v>10</v>
      </c>
      <c r="K4" s="297" t="s">
        <v>11</v>
      </c>
      <c r="L4" s="308" t="s">
        <v>12</v>
      </c>
      <c r="M4" s="308" t="s">
        <v>13</v>
      </c>
      <c r="N4" s="308" t="s">
        <v>14</v>
      </c>
      <c r="O4" s="188" t="s">
        <v>263</v>
      </c>
      <c r="P4" s="84"/>
    </row>
    <row r="5" spans="1:16" x14ac:dyDescent="0.2">
      <c r="A5" s="317" t="s">
        <v>85</v>
      </c>
      <c r="B5" s="82" t="s">
        <v>47</v>
      </c>
      <c r="C5" s="55">
        <v>41</v>
      </c>
      <c r="D5" s="55">
        <v>32</v>
      </c>
      <c r="E5" s="55">
        <v>29</v>
      </c>
      <c r="F5" s="55">
        <v>28</v>
      </c>
      <c r="G5" s="267">
        <v>32</v>
      </c>
      <c r="H5" s="55">
        <v>33</v>
      </c>
      <c r="I5" s="55">
        <v>34</v>
      </c>
      <c r="J5" s="55">
        <v>37</v>
      </c>
      <c r="K5" s="55">
        <v>38</v>
      </c>
      <c r="L5" s="55">
        <v>33</v>
      </c>
      <c r="M5" s="55">
        <v>35</v>
      </c>
      <c r="N5" s="55">
        <v>39</v>
      </c>
      <c r="O5" s="286">
        <f>(N5-M5)*100/M5</f>
        <v>11.428571428571429</v>
      </c>
      <c r="P5" s="84"/>
    </row>
    <row r="6" spans="1:16" x14ac:dyDescent="0.2">
      <c r="A6" s="317"/>
      <c r="B6" s="82" t="s">
        <v>86</v>
      </c>
      <c r="C6" s="55">
        <v>31</v>
      </c>
      <c r="D6" s="55">
        <v>21</v>
      </c>
      <c r="E6" s="55">
        <v>24</v>
      </c>
      <c r="F6" s="55">
        <v>19</v>
      </c>
      <c r="G6" s="267">
        <v>15</v>
      </c>
      <c r="H6" s="55">
        <v>14</v>
      </c>
      <c r="I6" s="55">
        <v>9</v>
      </c>
      <c r="J6" s="55">
        <v>6</v>
      </c>
      <c r="K6" s="55">
        <v>5</v>
      </c>
      <c r="L6" s="55">
        <v>6</v>
      </c>
      <c r="M6" s="55">
        <v>23</v>
      </c>
      <c r="N6" s="55">
        <v>14</v>
      </c>
      <c r="O6" s="286">
        <f t="shared" ref="O6:O47" si="0">(N6-M6)*100/M6</f>
        <v>-39.130434782608695</v>
      </c>
      <c r="P6" s="84"/>
    </row>
    <row r="7" spans="1:16" x14ac:dyDescent="0.2">
      <c r="A7" s="317"/>
      <c r="B7" s="82" t="s">
        <v>87</v>
      </c>
      <c r="C7" s="56">
        <v>17</v>
      </c>
      <c r="D7" s="56">
        <v>19</v>
      </c>
      <c r="E7" s="56">
        <v>12</v>
      </c>
      <c r="F7" s="56">
        <v>14</v>
      </c>
      <c r="G7" s="268">
        <v>17</v>
      </c>
      <c r="H7" s="56">
        <v>16</v>
      </c>
      <c r="I7" s="56">
        <v>14</v>
      </c>
      <c r="J7" s="56">
        <v>15</v>
      </c>
      <c r="K7" s="56">
        <v>12</v>
      </c>
      <c r="L7" s="55">
        <v>18</v>
      </c>
      <c r="M7" s="55">
        <v>18</v>
      </c>
      <c r="N7" s="55">
        <v>17</v>
      </c>
      <c r="O7" s="286">
        <f t="shared" si="0"/>
        <v>-5.5555555555555554</v>
      </c>
      <c r="P7" s="84"/>
    </row>
    <row r="8" spans="1:16" ht="15" x14ac:dyDescent="0.2">
      <c r="A8" s="97" t="s">
        <v>88</v>
      </c>
      <c r="B8" s="98" t="s">
        <v>57</v>
      </c>
      <c r="C8" s="56">
        <v>30</v>
      </c>
      <c r="D8" s="56">
        <v>24</v>
      </c>
      <c r="E8" s="56">
        <v>22</v>
      </c>
      <c r="F8" s="56">
        <v>20</v>
      </c>
      <c r="G8" s="268">
        <v>21</v>
      </c>
      <c r="H8" s="56">
        <v>21</v>
      </c>
      <c r="I8" s="56">
        <v>19</v>
      </c>
      <c r="J8" s="56">
        <v>19</v>
      </c>
      <c r="K8" s="56">
        <v>18</v>
      </c>
      <c r="L8" s="99">
        <v>19</v>
      </c>
      <c r="M8" s="99">
        <v>25</v>
      </c>
      <c r="N8" s="103">
        <v>23</v>
      </c>
      <c r="O8" s="310">
        <f t="shared" si="0"/>
        <v>-8</v>
      </c>
      <c r="P8" s="84"/>
    </row>
    <row r="9" spans="1:16" ht="15" x14ac:dyDescent="0.2">
      <c r="A9" s="94" t="s">
        <v>89</v>
      </c>
      <c r="B9" s="82" t="s">
        <v>90</v>
      </c>
      <c r="C9" s="56">
        <v>33</v>
      </c>
      <c r="D9" s="56">
        <v>39</v>
      </c>
      <c r="E9" s="56">
        <v>25</v>
      </c>
      <c r="F9" s="56">
        <v>26</v>
      </c>
      <c r="G9" s="268">
        <v>40</v>
      </c>
      <c r="H9" s="56">
        <v>31</v>
      </c>
      <c r="I9" s="56">
        <v>35</v>
      </c>
      <c r="J9" s="56">
        <v>34</v>
      </c>
      <c r="K9" s="56">
        <v>44</v>
      </c>
      <c r="L9" s="99">
        <v>76</v>
      </c>
      <c r="M9" s="99">
        <v>87</v>
      </c>
      <c r="N9" s="103">
        <v>33</v>
      </c>
      <c r="O9" s="310">
        <f t="shared" si="0"/>
        <v>-62.068965517241381</v>
      </c>
      <c r="P9" s="84"/>
    </row>
    <row r="10" spans="1:16" ht="15" x14ac:dyDescent="0.2">
      <c r="A10" s="97" t="s">
        <v>88</v>
      </c>
      <c r="B10" s="98" t="s">
        <v>57</v>
      </c>
      <c r="C10" s="56">
        <v>33</v>
      </c>
      <c r="D10" s="56">
        <v>39</v>
      </c>
      <c r="E10" s="56">
        <v>25</v>
      </c>
      <c r="F10" s="56">
        <v>26</v>
      </c>
      <c r="G10" s="268">
        <v>40</v>
      </c>
      <c r="H10" s="56">
        <v>31</v>
      </c>
      <c r="I10" s="56">
        <v>35</v>
      </c>
      <c r="J10" s="56">
        <v>34</v>
      </c>
      <c r="K10" s="56">
        <v>44</v>
      </c>
      <c r="L10" s="99">
        <v>76</v>
      </c>
      <c r="M10" s="99">
        <v>87</v>
      </c>
      <c r="N10" s="103">
        <v>33</v>
      </c>
      <c r="O10" s="310">
        <f t="shared" si="0"/>
        <v>-62.068965517241381</v>
      </c>
      <c r="P10" s="84"/>
    </row>
    <row r="11" spans="1:16" x14ac:dyDescent="0.2">
      <c r="A11" s="317" t="s">
        <v>91</v>
      </c>
      <c r="B11" s="82" t="s">
        <v>45</v>
      </c>
      <c r="C11" s="55">
        <v>34</v>
      </c>
      <c r="D11" s="55">
        <v>36</v>
      </c>
      <c r="E11" s="55">
        <v>28</v>
      </c>
      <c r="F11" s="55">
        <v>27</v>
      </c>
      <c r="G11" s="267">
        <v>36</v>
      </c>
      <c r="H11" s="55">
        <v>36</v>
      </c>
      <c r="I11" s="55">
        <v>40</v>
      </c>
      <c r="J11" s="55">
        <v>39</v>
      </c>
      <c r="K11" s="55">
        <v>38</v>
      </c>
      <c r="L11" s="55">
        <v>36</v>
      </c>
      <c r="M11" s="55">
        <v>37</v>
      </c>
      <c r="N11" s="55">
        <v>34</v>
      </c>
      <c r="O11" s="286">
        <f t="shared" si="0"/>
        <v>-8.1081081081081088</v>
      </c>
      <c r="P11" s="84"/>
    </row>
    <row r="12" spans="1:16" x14ac:dyDescent="0.2">
      <c r="A12" s="317"/>
      <c r="B12" s="82" t="s">
        <v>39</v>
      </c>
      <c r="C12" s="55">
        <v>33</v>
      </c>
      <c r="D12" s="55">
        <v>44</v>
      </c>
      <c r="E12" s="55">
        <v>34</v>
      </c>
      <c r="F12" s="55">
        <v>34</v>
      </c>
      <c r="G12" s="267">
        <v>39</v>
      </c>
      <c r="H12" s="55">
        <v>36</v>
      </c>
      <c r="I12" s="55">
        <v>47</v>
      </c>
      <c r="J12" s="55">
        <v>31</v>
      </c>
      <c r="K12" s="55">
        <v>25</v>
      </c>
      <c r="L12" s="55">
        <v>34</v>
      </c>
      <c r="M12" s="55">
        <v>29</v>
      </c>
      <c r="N12" s="55">
        <v>26</v>
      </c>
      <c r="O12" s="286">
        <f t="shared" si="0"/>
        <v>-10.344827586206897</v>
      </c>
      <c r="P12" s="84"/>
    </row>
    <row r="13" spans="1:16" x14ac:dyDescent="0.2">
      <c r="A13" s="317"/>
      <c r="B13" s="82" t="s">
        <v>92</v>
      </c>
      <c r="C13" s="55">
        <v>52</v>
      </c>
      <c r="D13" s="55">
        <v>38</v>
      </c>
      <c r="E13" s="55">
        <v>39</v>
      </c>
      <c r="F13" s="55">
        <v>41</v>
      </c>
      <c r="G13" s="267">
        <v>45</v>
      </c>
      <c r="H13" s="55">
        <v>38</v>
      </c>
      <c r="I13" s="55">
        <v>38</v>
      </c>
      <c r="J13" s="55">
        <v>35</v>
      </c>
      <c r="K13" s="55">
        <v>35</v>
      </c>
      <c r="L13" s="55">
        <v>25</v>
      </c>
      <c r="M13" s="55">
        <v>31</v>
      </c>
      <c r="N13" s="55">
        <v>32</v>
      </c>
      <c r="O13" s="286">
        <f t="shared" si="0"/>
        <v>3.225806451612903</v>
      </c>
      <c r="P13" s="84"/>
    </row>
    <row r="14" spans="1:16" x14ac:dyDescent="0.2">
      <c r="A14" s="317"/>
      <c r="B14" s="82" t="s">
        <v>40</v>
      </c>
      <c r="C14" s="55">
        <v>44</v>
      </c>
      <c r="D14" s="55">
        <v>51</v>
      </c>
      <c r="E14" s="55">
        <v>44</v>
      </c>
      <c r="F14" s="55">
        <v>46</v>
      </c>
      <c r="G14" s="267">
        <v>52</v>
      </c>
      <c r="H14" s="55">
        <v>48</v>
      </c>
      <c r="I14" s="55">
        <v>45</v>
      </c>
      <c r="J14" s="55">
        <v>46</v>
      </c>
      <c r="K14" s="55">
        <v>44</v>
      </c>
      <c r="L14" s="55">
        <v>66</v>
      </c>
      <c r="M14" s="55">
        <v>59</v>
      </c>
      <c r="N14" s="55">
        <v>56</v>
      </c>
      <c r="O14" s="286">
        <f t="shared" si="0"/>
        <v>-5.0847457627118642</v>
      </c>
      <c r="P14" s="84"/>
    </row>
    <row r="15" spans="1:16" x14ac:dyDescent="0.2">
      <c r="A15" s="317"/>
      <c r="B15" s="82" t="s">
        <v>93</v>
      </c>
      <c r="C15" s="55">
        <v>34</v>
      </c>
      <c r="D15" s="55">
        <v>43</v>
      </c>
      <c r="E15" s="55">
        <v>32</v>
      </c>
      <c r="F15" s="55">
        <v>28</v>
      </c>
      <c r="G15" s="267">
        <v>39</v>
      </c>
      <c r="H15" s="55">
        <v>35</v>
      </c>
      <c r="I15" s="55">
        <v>39</v>
      </c>
      <c r="J15" s="55">
        <v>35</v>
      </c>
      <c r="K15" s="55">
        <v>30</v>
      </c>
      <c r="L15" s="55">
        <v>39</v>
      </c>
      <c r="M15" s="55">
        <v>31</v>
      </c>
      <c r="N15" s="55">
        <v>28</v>
      </c>
      <c r="O15" s="286">
        <f t="shared" si="0"/>
        <v>-9.67741935483871</v>
      </c>
      <c r="P15" s="84"/>
    </row>
    <row r="16" spans="1:16" x14ac:dyDescent="0.2">
      <c r="A16" s="317"/>
      <c r="B16" s="82" t="s">
        <v>46</v>
      </c>
      <c r="C16" s="55">
        <v>45</v>
      </c>
      <c r="D16" s="55">
        <v>59</v>
      </c>
      <c r="E16" s="55">
        <v>43</v>
      </c>
      <c r="F16" s="55">
        <v>50</v>
      </c>
      <c r="G16" s="267">
        <v>64</v>
      </c>
      <c r="H16" s="55">
        <v>49</v>
      </c>
      <c r="I16" s="55">
        <v>39</v>
      </c>
      <c r="J16" s="55">
        <v>37</v>
      </c>
      <c r="K16" s="55">
        <v>40</v>
      </c>
      <c r="L16" s="55">
        <v>36</v>
      </c>
      <c r="M16" s="55">
        <v>38</v>
      </c>
      <c r="N16" s="55">
        <v>40</v>
      </c>
      <c r="O16" s="286">
        <f t="shared" si="0"/>
        <v>5.2631578947368425</v>
      </c>
      <c r="P16" s="84"/>
    </row>
    <row r="17" spans="1:16" x14ac:dyDescent="0.2">
      <c r="A17" s="317"/>
      <c r="B17" s="82" t="s">
        <v>41</v>
      </c>
      <c r="C17" s="55">
        <v>24</v>
      </c>
      <c r="D17" s="55">
        <v>39</v>
      </c>
      <c r="E17" s="55">
        <v>25</v>
      </c>
      <c r="F17" s="55">
        <v>25</v>
      </c>
      <c r="G17" s="267">
        <v>34</v>
      </c>
      <c r="H17" s="55">
        <v>37</v>
      </c>
      <c r="I17" s="55">
        <v>47</v>
      </c>
      <c r="J17" s="55">
        <v>32</v>
      </c>
      <c r="K17" s="55">
        <v>24</v>
      </c>
      <c r="L17" s="55">
        <v>39</v>
      </c>
      <c r="M17" s="55">
        <v>30</v>
      </c>
      <c r="N17" s="55">
        <v>21</v>
      </c>
      <c r="O17" s="286">
        <f t="shared" si="0"/>
        <v>-30</v>
      </c>
      <c r="P17" s="84"/>
    </row>
    <row r="18" spans="1:16" x14ac:dyDescent="0.2">
      <c r="A18" s="317"/>
      <c r="B18" s="82" t="s">
        <v>94</v>
      </c>
      <c r="C18" s="55">
        <v>52</v>
      </c>
      <c r="D18" s="55">
        <v>60</v>
      </c>
      <c r="E18" s="55">
        <v>50</v>
      </c>
      <c r="F18" s="55">
        <v>56</v>
      </c>
      <c r="G18" s="267">
        <v>48</v>
      </c>
      <c r="H18" s="55">
        <v>53</v>
      </c>
      <c r="I18" s="55">
        <v>34</v>
      </c>
      <c r="J18" s="55">
        <v>36</v>
      </c>
      <c r="K18" s="55">
        <v>35</v>
      </c>
      <c r="L18" s="55">
        <v>42</v>
      </c>
      <c r="M18" s="55">
        <v>36</v>
      </c>
      <c r="N18" s="55">
        <v>33</v>
      </c>
      <c r="O18" s="286">
        <f t="shared" si="0"/>
        <v>-8.3333333333333339</v>
      </c>
      <c r="P18" s="84"/>
    </row>
    <row r="19" spans="1:16" x14ac:dyDescent="0.2">
      <c r="A19" s="317"/>
      <c r="B19" s="82" t="s">
        <v>42</v>
      </c>
      <c r="C19" s="55">
        <v>40</v>
      </c>
      <c r="D19" s="55">
        <v>57</v>
      </c>
      <c r="E19" s="55">
        <v>28</v>
      </c>
      <c r="F19" s="55">
        <v>29</v>
      </c>
      <c r="G19" s="267">
        <v>32</v>
      </c>
      <c r="H19" s="55">
        <v>27</v>
      </c>
      <c r="I19" s="55">
        <v>40</v>
      </c>
      <c r="J19" s="55">
        <v>37</v>
      </c>
      <c r="K19" s="55">
        <v>37</v>
      </c>
      <c r="L19" s="55">
        <v>42</v>
      </c>
      <c r="M19" s="55">
        <v>48</v>
      </c>
      <c r="N19" s="55">
        <v>50</v>
      </c>
      <c r="O19" s="286">
        <f t="shared" si="0"/>
        <v>4.166666666666667</v>
      </c>
      <c r="P19" s="84"/>
    </row>
    <row r="20" spans="1:16" x14ac:dyDescent="0.2">
      <c r="A20" s="317"/>
      <c r="B20" s="82" t="s">
        <v>36</v>
      </c>
      <c r="C20" s="55">
        <v>39</v>
      </c>
      <c r="D20" s="55">
        <v>45</v>
      </c>
      <c r="E20" s="55">
        <v>36</v>
      </c>
      <c r="F20" s="55">
        <v>35</v>
      </c>
      <c r="G20" s="267">
        <v>41</v>
      </c>
      <c r="H20" s="55">
        <v>39</v>
      </c>
      <c r="I20" s="55">
        <v>39</v>
      </c>
      <c r="J20" s="55">
        <v>35</v>
      </c>
      <c r="K20" s="55">
        <v>30</v>
      </c>
      <c r="L20" s="55">
        <v>38</v>
      </c>
      <c r="M20" s="55">
        <v>29</v>
      </c>
      <c r="N20" s="55">
        <v>30</v>
      </c>
      <c r="O20" s="286">
        <f t="shared" si="0"/>
        <v>3.4482758620689653</v>
      </c>
      <c r="P20" s="84"/>
    </row>
    <row r="21" spans="1:16" x14ac:dyDescent="0.2">
      <c r="A21" s="317"/>
      <c r="B21" s="82" t="s">
        <v>44</v>
      </c>
      <c r="C21" s="55">
        <v>19</v>
      </c>
      <c r="D21" s="55">
        <v>25</v>
      </c>
      <c r="E21" s="55">
        <v>15</v>
      </c>
      <c r="F21" s="55">
        <v>18</v>
      </c>
      <c r="G21" s="267">
        <v>24</v>
      </c>
      <c r="H21" s="55">
        <v>22</v>
      </c>
      <c r="I21" s="55">
        <v>20</v>
      </c>
      <c r="J21" s="55">
        <v>30</v>
      </c>
      <c r="K21" s="55">
        <v>32</v>
      </c>
      <c r="L21" s="55">
        <v>29</v>
      </c>
      <c r="M21" s="55">
        <v>31</v>
      </c>
      <c r="N21" s="55">
        <v>29</v>
      </c>
      <c r="O21" s="286">
        <f t="shared" si="0"/>
        <v>-6.4516129032258061</v>
      </c>
      <c r="P21" s="84"/>
    </row>
    <row r="22" spans="1:16" x14ac:dyDescent="0.2">
      <c r="A22" s="317"/>
      <c r="B22" s="82" t="s">
        <v>43</v>
      </c>
      <c r="C22" s="55">
        <v>32</v>
      </c>
      <c r="D22" s="55">
        <v>39</v>
      </c>
      <c r="E22" s="55">
        <v>28</v>
      </c>
      <c r="F22" s="55" t="s">
        <v>57</v>
      </c>
      <c r="G22" s="267">
        <v>45</v>
      </c>
      <c r="H22" s="55">
        <v>40</v>
      </c>
      <c r="I22" s="55">
        <v>41</v>
      </c>
      <c r="J22" s="55">
        <v>34</v>
      </c>
      <c r="K22" s="55">
        <v>27</v>
      </c>
      <c r="L22" s="55">
        <v>36</v>
      </c>
      <c r="M22" s="55">
        <v>32</v>
      </c>
      <c r="N22" s="55">
        <v>38</v>
      </c>
      <c r="O22" s="286">
        <f t="shared" si="0"/>
        <v>18.75</v>
      </c>
      <c r="P22" s="84"/>
    </row>
    <row r="23" spans="1:16" x14ac:dyDescent="0.2">
      <c r="A23" s="317"/>
      <c r="B23" s="82" t="s">
        <v>48</v>
      </c>
      <c r="C23" s="56">
        <v>37</v>
      </c>
      <c r="D23" s="56">
        <v>46</v>
      </c>
      <c r="E23" s="56">
        <v>31</v>
      </c>
      <c r="F23" s="56">
        <v>38</v>
      </c>
      <c r="G23" s="268">
        <v>41</v>
      </c>
      <c r="H23" s="56">
        <v>40</v>
      </c>
      <c r="I23" s="56">
        <v>37</v>
      </c>
      <c r="J23" s="56">
        <v>39</v>
      </c>
      <c r="K23" s="56">
        <v>36</v>
      </c>
      <c r="L23" s="55">
        <v>36</v>
      </c>
      <c r="M23" s="55">
        <v>34</v>
      </c>
      <c r="N23" s="55">
        <v>33</v>
      </c>
      <c r="O23" s="286">
        <f t="shared" si="0"/>
        <v>-2.9411764705882355</v>
      </c>
      <c r="P23" s="84"/>
    </row>
    <row r="24" spans="1:16" ht="15" x14ac:dyDescent="0.2">
      <c r="A24" s="97" t="s">
        <v>88</v>
      </c>
      <c r="B24" s="98" t="s">
        <v>57</v>
      </c>
      <c r="C24" s="56">
        <v>37</v>
      </c>
      <c r="D24" s="56">
        <v>45</v>
      </c>
      <c r="E24" s="56">
        <v>33</v>
      </c>
      <c r="F24" s="56">
        <v>36</v>
      </c>
      <c r="G24" s="268">
        <v>42</v>
      </c>
      <c r="H24" s="56">
        <v>38</v>
      </c>
      <c r="I24" s="56">
        <v>39</v>
      </c>
      <c r="J24" s="56">
        <v>36</v>
      </c>
      <c r="K24" s="56">
        <v>33</v>
      </c>
      <c r="L24" s="99">
        <v>38</v>
      </c>
      <c r="M24" s="99">
        <v>36</v>
      </c>
      <c r="N24" s="103">
        <v>35</v>
      </c>
      <c r="O24" s="310">
        <f t="shared" si="0"/>
        <v>-2.7777777777777777</v>
      </c>
      <c r="P24" s="84"/>
    </row>
    <row r="25" spans="1:16" x14ac:dyDescent="0.2">
      <c r="A25" s="317" t="s">
        <v>95</v>
      </c>
      <c r="B25" s="82" t="s">
        <v>96</v>
      </c>
      <c r="C25" s="55">
        <v>25</v>
      </c>
      <c r="D25" s="55">
        <v>35</v>
      </c>
      <c r="E25" s="55">
        <v>30</v>
      </c>
      <c r="F25" s="55">
        <v>29</v>
      </c>
      <c r="G25" s="267">
        <v>30</v>
      </c>
      <c r="H25" s="55">
        <v>22</v>
      </c>
      <c r="I25" s="55">
        <v>22</v>
      </c>
      <c r="J25" s="55">
        <v>29</v>
      </c>
      <c r="K25" s="55">
        <v>80</v>
      </c>
      <c r="L25" s="55">
        <v>33</v>
      </c>
      <c r="M25" s="55">
        <v>24</v>
      </c>
      <c r="N25" s="55">
        <v>58</v>
      </c>
      <c r="O25" s="286">
        <f t="shared" si="0"/>
        <v>141.66666666666666</v>
      </c>
      <c r="P25" s="84"/>
    </row>
    <row r="26" spans="1:16" x14ac:dyDescent="0.2">
      <c r="A26" s="317"/>
      <c r="B26" s="82" t="s">
        <v>97</v>
      </c>
      <c r="C26" s="56">
        <v>48</v>
      </c>
      <c r="D26" s="56">
        <v>64</v>
      </c>
      <c r="E26" s="56">
        <v>40</v>
      </c>
      <c r="F26" s="56">
        <v>40</v>
      </c>
      <c r="G26" s="268">
        <v>64</v>
      </c>
      <c r="H26" s="56" t="s">
        <v>57</v>
      </c>
      <c r="I26" s="56">
        <v>10</v>
      </c>
      <c r="J26" s="56">
        <v>33</v>
      </c>
      <c r="K26" s="56">
        <v>31</v>
      </c>
      <c r="L26" s="55">
        <v>20</v>
      </c>
      <c r="M26" s="55">
        <v>22</v>
      </c>
      <c r="N26" s="55">
        <v>29</v>
      </c>
      <c r="O26" s="286">
        <f t="shared" si="0"/>
        <v>31.818181818181817</v>
      </c>
      <c r="P26" s="84"/>
    </row>
    <row r="27" spans="1:16" ht="15" x14ac:dyDescent="0.2">
      <c r="A27" s="97" t="s">
        <v>88</v>
      </c>
      <c r="B27" s="98" t="s">
        <v>57</v>
      </c>
      <c r="C27" s="56">
        <v>37</v>
      </c>
      <c r="D27" s="56">
        <v>50</v>
      </c>
      <c r="E27" s="56">
        <v>35</v>
      </c>
      <c r="F27" s="56">
        <v>35</v>
      </c>
      <c r="G27" s="268">
        <v>47</v>
      </c>
      <c r="H27" s="56">
        <v>22</v>
      </c>
      <c r="I27" s="56">
        <v>16</v>
      </c>
      <c r="J27" s="56">
        <v>31</v>
      </c>
      <c r="K27" s="56">
        <v>56</v>
      </c>
      <c r="L27" s="99">
        <v>27</v>
      </c>
      <c r="M27" s="99">
        <v>23</v>
      </c>
      <c r="N27" s="103">
        <v>44</v>
      </c>
      <c r="O27" s="310">
        <f t="shared" si="0"/>
        <v>91.304347826086953</v>
      </c>
      <c r="P27" s="84"/>
    </row>
    <row r="28" spans="1:16" ht="15" x14ac:dyDescent="0.2">
      <c r="A28" s="94" t="s">
        <v>98</v>
      </c>
      <c r="B28" s="82" t="s">
        <v>34</v>
      </c>
      <c r="C28" s="56">
        <v>37</v>
      </c>
      <c r="D28" s="56">
        <v>36</v>
      </c>
      <c r="E28" s="56">
        <v>30</v>
      </c>
      <c r="F28" s="56">
        <v>26</v>
      </c>
      <c r="G28" s="268">
        <v>36</v>
      </c>
      <c r="H28" s="56">
        <v>33</v>
      </c>
      <c r="I28" s="56">
        <v>34</v>
      </c>
      <c r="J28" s="56">
        <v>34</v>
      </c>
      <c r="K28" s="56">
        <v>31</v>
      </c>
      <c r="L28" s="99">
        <v>36</v>
      </c>
      <c r="M28" s="99">
        <v>40</v>
      </c>
      <c r="N28" s="103">
        <v>43</v>
      </c>
      <c r="O28" s="310">
        <f t="shared" si="0"/>
        <v>7.5</v>
      </c>
      <c r="P28" s="84"/>
    </row>
    <row r="29" spans="1:16" ht="15" x14ac:dyDescent="0.2">
      <c r="A29" s="97" t="s">
        <v>88</v>
      </c>
      <c r="B29" s="98" t="s">
        <v>57</v>
      </c>
      <c r="C29" s="56">
        <v>37</v>
      </c>
      <c r="D29" s="56">
        <v>36</v>
      </c>
      <c r="E29" s="56">
        <v>30</v>
      </c>
      <c r="F29" s="56">
        <v>26</v>
      </c>
      <c r="G29" s="268">
        <v>36</v>
      </c>
      <c r="H29" s="56">
        <v>33</v>
      </c>
      <c r="I29" s="56">
        <v>34</v>
      </c>
      <c r="J29" s="56">
        <v>34</v>
      </c>
      <c r="K29" s="56">
        <v>31</v>
      </c>
      <c r="L29" s="99">
        <v>36</v>
      </c>
      <c r="M29" s="99">
        <v>40</v>
      </c>
      <c r="N29" s="103">
        <v>43</v>
      </c>
      <c r="O29" s="310">
        <f t="shared" si="0"/>
        <v>7.5</v>
      </c>
      <c r="P29" s="84"/>
    </row>
    <row r="30" spans="1:16" ht="15" x14ac:dyDescent="0.2">
      <c r="A30" s="94" t="s">
        <v>99</v>
      </c>
      <c r="B30" s="82" t="s">
        <v>37</v>
      </c>
      <c r="C30" s="56">
        <v>53</v>
      </c>
      <c r="D30" s="56">
        <v>52</v>
      </c>
      <c r="E30" s="56">
        <v>40</v>
      </c>
      <c r="F30" s="56">
        <v>45</v>
      </c>
      <c r="G30" s="268">
        <v>51</v>
      </c>
      <c r="H30" s="56">
        <v>49</v>
      </c>
      <c r="I30" s="56">
        <v>48</v>
      </c>
      <c r="J30" s="56">
        <v>51</v>
      </c>
      <c r="K30" s="56">
        <v>52</v>
      </c>
      <c r="L30" s="99">
        <v>53</v>
      </c>
      <c r="M30" s="99">
        <v>50</v>
      </c>
      <c r="N30" s="103">
        <v>52</v>
      </c>
      <c r="O30" s="310">
        <f t="shared" si="0"/>
        <v>4</v>
      </c>
      <c r="P30" s="84"/>
    </row>
    <row r="31" spans="1:16" ht="15" x14ac:dyDescent="0.2">
      <c r="A31" s="97" t="s">
        <v>88</v>
      </c>
      <c r="B31" s="98" t="s">
        <v>57</v>
      </c>
      <c r="C31" s="56">
        <v>53</v>
      </c>
      <c r="D31" s="56">
        <v>52</v>
      </c>
      <c r="E31" s="56">
        <v>40</v>
      </c>
      <c r="F31" s="56">
        <v>45</v>
      </c>
      <c r="G31" s="268">
        <v>51</v>
      </c>
      <c r="H31" s="56">
        <v>49</v>
      </c>
      <c r="I31" s="56">
        <v>48</v>
      </c>
      <c r="J31" s="56">
        <v>51</v>
      </c>
      <c r="K31" s="56">
        <v>52</v>
      </c>
      <c r="L31" s="99">
        <v>53</v>
      </c>
      <c r="M31" s="99">
        <v>50</v>
      </c>
      <c r="N31" s="103">
        <v>52</v>
      </c>
      <c r="O31" s="310">
        <f t="shared" si="0"/>
        <v>4</v>
      </c>
      <c r="P31" s="84"/>
    </row>
    <row r="32" spans="1:16" x14ac:dyDescent="0.2">
      <c r="A32" s="317" t="s">
        <v>100</v>
      </c>
      <c r="B32" s="82" t="s">
        <v>101</v>
      </c>
      <c r="C32" s="55">
        <v>45</v>
      </c>
      <c r="D32" s="55">
        <v>51</v>
      </c>
      <c r="E32" s="55">
        <v>50</v>
      </c>
      <c r="F32" s="55">
        <v>49</v>
      </c>
      <c r="G32" s="267">
        <v>51</v>
      </c>
      <c r="H32" s="55">
        <v>54</v>
      </c>
      <c r="I32" s="55">
        <v>50</v>
      </c>
      <c r="J32" s="55">
        <v>48</v>
      </c>
      <c r="K32" s="55">
        <v>49</v>
      </c>
      <c r="L32" s="55">
        <v>43</v>
      </c>
      <c r="M32" s="55">
        <v>36</v>
      </c>
      <c r="N32" s="55">
        <v>37</v>
      </c>
      <c r="O32" s="286">
        <f t="shared" si="0"/>
        <v>2.7777777777777777</v>
      </c>
      <c r="P32" s="84"/>
    </row>
    <row r="33" spans="1:16" x14ac:dyDescent="0.2">
      <c r="A33" s="317"/>
      <c r="B33" s="82" t="s">
        <v>102</v>
      </c>
      <c r="C33" s="55">
        <v>74</v>
      </c>
      <c r="D33" s="55">
        <v>69</v>
      </c>
      <c r="E33" s="55">
        <v>68</v>
      </c>
      <c r="F33" s="55">
        <v>64</v>
      </c>
      <c r="G33" s="267">
        <v>71</v>
      </c>
      <c r="H33" s="55">
        <v>76</v>
      </c>
      <c r="I33" s="55">
        <v>76</v>
      </c>
      <c r="J33" s="55">
        <v>77</v>
      </c>
      <c r="K33" s="55">
        <v>77</v>
      </c>
      <c r="L33" s="55">
        <v>86</v>
      </c>
      <c r="M33" s="55">
        <v>78</v>
      </c>
      <c r="N33" s="55">
        <v>19</v>
      </c>
      <c r="O33" s="286">
        <f t="shared" si="0"/>
        <v>-75.641025641025635</v>
      </c>
      <c r="P33" s="84"/>
    </row>
    <row r="34" spans="1:16" x14ac:dyDescent="0.2">
      <c r="A34" s="317"/>
      <c r="B34" s="82" t="s">
        <v>103</v>
      </c>
      <c r="C34" s="55">
        <v>47</v>
      </c>
      <c r="D34" s="55">
        <v>54</v>
      </c>
      <c r="E34" s="55">
        <v>59</v>
      </c>
      <c r="F34" s="55">
        <v>43</v>
      </c>
      <c r="G34" s="267">
        <v>67</v>
      </c>
      <c r="H34" s="55">
        <v>55</v>
      </c>
      <c r="I34" s="55">
        <v>42</v>
      </c>
      <c r="J34" s="55">
        <v>48</v>
      </c>
      <c r="K34" s="55">
        <v>86</v>
      </c>
      <c r="L34" s="55">
        <v>73</v>
      </c>
      <c r="M34" s="55">
        <v>56</v>
      </c>
      <c r="N34" s="55">
        <v>78</v>
      </c>
      <c r="O34" s="286">
        <f t="shared" si="0"/>
        <v>39.285714285714285</v>
      </c>
      <c r="P34" s="84"/>
    </row>
    <row r="35" spans="1:16" x14ac:dyDescent="0.2">
      <c r="A35" s="317"/>
      <c r="B35" s="82" t="s">
        <v>104</v>
      </c>
      <c r="C35" s="55">
        <v>148</v>
      </c>
      <c r="D35" s="55">
        <v>55</v>
      </c>
      <c r="E35" s="55">
        <v>52</v>
      </c>
      <c r="F35" s="55">
        <v>49</v>
      </c>
      <c r="G35" s="267">
        <v>55</v>
      </c>
      <c r="H35" s="55">
        <v>42</v>
      </c>
      <c r="I35" s="55">
        <v>56</v>
      </c>
      <c r="J35" s="55">
        <v>57</v>
      </c>
      <c r="K35" s="55">
        <v>58</v>
      </c>
      <c r="L35" s="55">
        <v>62</v>
      </c>
      <c r="M35" s="55">
        <v>59</v>
      </c>
      <c r="N35" s="55">
        <v>36</v>
      </c>
      <c r="O35" s="286">
        <f t="shared" si="0"/>
        <v>-38.983050847457626</v>
      </c>
      <c r="P35" s="84"/>
    </row>
    <row r="36" spans="1:16" x14ac:dyDescent="0.2">
      <c r="A36" s="317"/>
      <c r="B36" s="82" t="s">
        <v>38</v>
      </c>
      <c r="C36" s="55">
        <v>29</v>
      </c>
      <c r="D36" s="55">
        <v>36</v>
      </c>
      <c r="E36" s="55">
        <v>22</v>
      </c>
      <c r="F36" s="55">
        <v>28</v>
      </c>
      <c r="G36" s="267">
        <v>39</v>
      </c>
      <c r="H36" s="55">
        <v>56</v>
      </c>
      <c r="I36" s="55">
        <v>31</v>
      </c>
      <c r="J36" s="55">
        <v>25</v>
      </c>
      <c r="K36" s="55">
        <v>22</v>
      </c>
      <c r="L36" s="55">
        <v>32</v>
      </c>
      <c r="M36" s="55">
        <v>31</v>
      </c>
      <c r="N36" s="55">
        <v>25</v>
      </c>
      <c r="O36" s="286">
        <f t="shared" si="0"/>
        <v>-19.35483870967742</v>
      </c>
      <c r="P36" s="84"/>
    </row>
    <row r="37" spans="1:16" x14ac:dyDescent="0.2">
      <c r="A37" s="317"/>
      <c r="B37" s="82" t="s">
        <v>105</v>
      </c>
      <c r="C37" s="55">
        <v>60</v>
      </c>
      <c r="D37" s="55">
        <v>60</v>
      </c>
      <c r="E37" s="55">
        <v>56</v>
      </c>
      <c r="F37" s="55">
        <v>54</v>
      </c>
      <c r="G37" s="267">
        <v>56</v>
      </c>
      <c r="H37" s="55">
        <v>37</v>
      </c>
      <c r="I37" s="55">
        <v>56</v>
      </c>
      <c r="J37" s="55">
        <v>56</v>
      </c>
      <c r="K37" s="55">
        <v>44</v>
      </c>
      <c r="L37" s="55">
        <v>48</v>
      </c>
      <c r="M37" s="55">
        <v>49</v>
      </c>
      <c r="N37" s="55">
        <v>43</v>
      </c>
      <c r="O37" s="286">
        <f t="shared" si="0"/>
        <v>-12.244897959183673</v>
      </c>
      <c r="P37" s="84"/>
    </row>
    <row r="38" spans="1:16" x14ac:dyDescent="0.2">
      <c r="A38" s="317"/>
      <c r="B38" s="82" t="s">
        <v>106</v>
      </c>
      <c r="C38" s="55">
        <v>27</v>
      </c>
      <c r="D38" s="55">
        <v>29</v>
      </c>
      <c r="E38" s="55">
        <v>29</v>
      </c>
      <c r="F38" s="55">
        <v>29</v>
      </c>
      <c r="G38" s="267">
        <v>58</v>
      </c>
      <c r="H38" s="55">
        <v>47</v>
      </c>
      <c r="I38" s="55">
        <v>38</v>
      </c>
      <c r="J38" s="55">
        <v>50</v>
      </c>
      <c r="K38" s="55">
        <v>41</v>
      </c>
      <c r="L38" s="55">
        <v>31</v>
      </c>
      <c r="M38" s="55">
        <v>40</v>
      </c>
      <c r="N38" s="55">
        <v>44</v>
      </c>
      <c r="O38" s="286">
        <f t="shared" si="0"/>
        <v>10</v>
      </c>
      <c r="P38" s="84"/>
    </row>
    <row r="39" spans="1:16" x14ac:dyDescent="0.2">
      <c r="A39" s="317"/>
      <c r="B39" s="82" t="s">
        <v>107</v>
      </c>
      <c r="C39" s="55">
        <v>55</v>
      </c>
      <c r="D39" s="55">
        <v>33</v>
      </c>
      <c r="E39" s="55">
        <v>28</v>
      </c>
      <c r="F39" s="55">
        <v>35</v>
      </c>
      <c r="G39" s="267">
        <v>41</v>
      </c>
      <c r="H39" s="55">
        <v>81</v>
      </c>
      <c r="I39" s="55">
        <v>49</v>
      </c>
      <c r="J39" s="55">
        <v>52</v>
      </c>
      <c r="K39" s="55">
        <v>21</v>
      </c>
      <c r="L39" s="55">
        <v>16</v>
      </c>
      <c r="M39" s="55">
        <v>45</v>
      </c>
      <c r="N39" s="55">
        <v>25</v>
      </c>
      <c r="O39" s="286">
        <f t="shared" si="0"/>
        <v>-44.444444444444443</v>
      </c>
      <c r="P39" s="84"/>
    </row>
    <row r="40" spans="1:16" x14ac:dyDescent="0.2">
      <c r="A40" s="317"/>
      <c r="B40" s="82" t="s">
        <v>108</v>
      </c>
      <c r="C40" s="56">
        <v>23</v>
      </c>
      <c r="D40" s="56">
        <v>36</v>
      </c>
      <c r="E40" s="56">
        <v>23</v>
      </c>
      <c r="F40" s="56">
        <v>27</v>
      </c>
      <c r="G40" s="268">
        <v>49</v>
      </c>
      <c r="H40" s="56">
        <v>51</v>
      </c>
      <c r="I40" s="56">
        <v>35</v>
      </c>
      <c r="J40" s="56">
        <v>41</v>
      </c>
      <c r="K40" s="56">
        <v>33</v>
      </c>
      <c r="L40" s="55">
        <v>38</v>
      </c>
      <c r="M40" s="55">
        <v>24</v>
      </c>
      <c r="N40" s="55">
        <v>24</v>
      </c>
      <c r="O40" s="286">
        <f t="shared" si="0"/>
        <v>0</v>
      </c>
      <c r="P40" s="84"/>
    </row>
    <row r="41" spans="1:16" ht="15" x14ac:dyDescent="0.2">
      <c r="A41" s="97" t="s">
        <v>88</v>
      </c>
      <c r="B41" s="98" t="s">
        <v>57</v>
      </c>
      <c r="C41" s="56">
        <v>56</v>
      </c>
      <c r="D41" s="56">
        <v>47</v>
      </c>
      <c r="E41" s="56">
        <v>43</v>
      </c>
      <c r="F41" s="56">
        <v>42</v>
      </c>
      <c r="G41" s="268">
        <v>54</v>
      </c>
      <c r="H41" s="56">
        <v>55</v>
      </c>
      <c r="I41" s="56">
        <v>48</v>
      </c>
      <c r="J41" s="56">
        <v>50</v>
      </c>
      <c r="K41" s="56">
        <v>48</v>
      </c>
      <c r="L41" s="99">
        <v>48</v>
      </c>
      <c r="M41" s="99">
        <v>46</v>
      </c>
      <c r="N41" s="103">
        <v>37</v>
      </c>
      <c r="O41" s="310">
        <f t="shared" si="0"/>
        <v>-19.565217391304348</v>
      </c>
      <c r="P41" s="84"/>
    </row>
    <row r="42" spans="1:16" x14ac:dyDescent="0.2">
      <c r="A42" s="317" t="s">
        <v>109</v>
      </c>
      <c r="B42" s="82" t="s">
        <v>110</v>
      </c>
      <c r="C42" s="55">
        <v>21</v>
      </c>
      <c r="D42" s="55">
        <v>16</v>
      </c>
      <c r="E42" s="55">
        <v>28</v>
      </c>
      <c r="F42" s="55">
        <v>31</v>
      </c>
      <c r="G42" s="267">
        <v>37</v>
      </c>
      <c r="H42" s="55">
        <v>37</v>
      </c>
      <c r="I42" s="55">
        <v>27</v>
      </c>
      <c r="J42" s="55">
        <v>51</v>
      </c>
      <c r="K42" s="55">
        <v>27</v>
      </c>
      <c r="L42" s="55">
        <v>35</v>
      </c>
      <c r="M42" s="55">
        <v>34</v>
      </c>
      <c r="N42" s="55">
        <v>30</v>
      </c>
      <c r="O42" s="286">
        <f t="shared" si="0"/>
        <v>-11.764705882352942</v>
      </c>
      <c r="P42" s="84"/>
    </row>
    <row r="43" spans="1:16" x14ac:dyDescent="0.2">
      <c r="A43" s="317"/>
      <c r="B43" s="82" t="s">
        <v>111</v>
      </c>
      <c r="C43" s="55">
        <v>26</v>
      </c>
      <c r="D43" s="55">
        <v>35</v>
      </c>
      <c r="E43" s="55">
        <v>28</v>
      </c>
      <c r="F43" s="55">
        <v>35</v>
      </c>
      <c r="G43" s="267">
        <v>46</v>
      </c>
      <c r="H43" s="55">
        <v>35</v>
      </c>
      <c r="I43" s="55">
        <v>30</v>
      </c>
      <c r="J43" s="55">
        <v>18</v>
      </c>
      <c r="K43" s="55">
        <v>26</v>
      </c>
      <c r="L43" s="55">
        <v>34</v>
      </c>
      <c r="M43" s="55">
        <v>34</v>
      </c>
      <c r="N43" s="55">
        <v>30</v>
      </c>
      <c r="O43" s="286">
        <f t="shared" si="0"/>
        <v>-11.764705882352942</v>
      </c>
      <c r="P43" s="84"/>
    </row>
    <row r="44" spans="1:16" x14ac:dyDescent="0.2">
      <c r="A44" s="317"/>
      <c r="B44" s="82" t="s">
        <v>35</v>
      </c>
      <c r="C44" s="55">
        <v>26</v>
      </c>
      <c r="D44" s="55">
        <v>29</v>
      </c>
      <c r="E44" s="55">
        <v>25</v>
      </c>
      <c r="F44" s="55">
        <v>29</v>
      </c>
      <c r="G44" s="267">
        <v>28</v>
      </c>
      <c r="H44" s="55">
        <v>29</v>
      </c>
      <c r="I44" s="55">
        <v>30</v>
      </c>
      <c r="J44" s="55">
        <v>31</v>
      </c>
      <c r="K44" s="55">
        <v>30</v>
      </c>
      <c r="L44" s="55">
        <v>33</v>
      </c>
      <c r="M44" s="55">
        <v>32</v>
      </c>
      <c r="N44" s="55">
        <v>39</v>
      </c>
      <c r="O44" s="286">
        <f t="shared" si="0"/>
        <v>21.875</v>
      </c>
      <c r="P44" s="84"/>
    </row>
    <row r="45" spans="1:16" x14ac:dyDescent="0.2">
      <c r="A45" s="317"/>
      <c r="B45" s="82" t="s">
        <v>112</v>
      </c>
      <c r="C45" s="56">
        <v>16</v>
      </c>
      <c r="D45" s="56">
        <v>5</v>
      </c>
      <c r="E45" s="56">
        <v>16</v>
      </c>
      <c r="F45" s="56">
        <v>11</v>
      </c>
      <c r="G45" s="268">
        <v>19</v>
      </c>
      <c r="H45" s="56">
        <v>7</v>
      </c>
      <c r="I45" s="56">
        <v>6</v>
      </c>
      <c r="J45" s="56">
        <v>5</v>
      </c>
      <c r="K45" s="56">
        <v>8</v>
      </c>
      <c r="L45" s="55">
        <v>30</v>
      </c>
      <c r="M45" s="55">
        <v>42</v>
      </c>
      <c r="N45" s="55">
        <v>50</v>
      </c>
      <c r="O45" s="286">
        <f t="shared" si="0"/>
        <v>19.047619047619047</v>
      </c>
      <c r="P45" s="84"/>
    </row>
    <row r="46" spans="1:16" ht="15" x14ac:dyDescent="0.2">
      <c r="A46" s="97" t="s">
        <v>88</v>
      </c>
      <c r="B46" s="98" t="s">
        <v>57</v>
      </c>
      <c r="C46" s="56">
        <v>22</v>
      </c>
      <c r="D46" s="56">
        <v>21</v>
      </c>
      <c r="E46" s="56">
        <v>24</v>
      </c>
      <c r="F46" s="56">
        <v>27</v>
      </c>
      <c r="G46" s="268">
        <v>33</v>
      </c>
      <c r="H46" s="56">
        <v>27</v>
      </c>
      <c r="I46" s="56">
        <v>23</v>
      </c>
      <c r="J46" s="56">
        <v>26</v>
      </c>
      <c r="K46" s="56">
        <v>23</v>
      </c>
      <c r="L46" s="99">
        <v>33</v>
      </c>
      <c r="M46" s="99">
        <v>35</v>
      </c>
      <c r="N46" s="103">
        <v>37</v>
      </c>
      <c r="O46" s="310">
        <f t="shared" si="0"/>
        <v>5.7142857142857144</v>
      </c>
      <c r="P46" s="84"/>
    </row>
    <row r="47" spans="1:16" ht="15" x14ac:dyDescent="0.2">
      <c r="A47" s="95" t="s">
        <v>113</v>
      </c>
      <c r="B47" s="95" t="s">
        <v>57</v>
      </c>
      <c r="C47" s="91">
        <v>41</v>
      </c>
      <c r="D47" s="91">
        <v>42</v>
      </c>
      <c r="E47" s="91">
        <v>34</v>
      </c>
      <c r="F47" s="91">
        <v>35</v>
      </c>
      <c r="G47" s="269">
        <v>43</v>
      </c>
      <c r="H47" s="91">
        <v>41</v>
      </c>
      <c r="I47" s="91">
        <v>37</v>
      </c>
      <c r="J47" s="91">
        <v>38</v>
      </c>
      <c r="K47" s="91">
        <v>38</v>
      </c>
      <c r="L47" s="91">
        <v>40</v>
      </c>
      <c r="M47" s="91">
        <v>39</v>
      </c>
      <c r="N47" s="91">
        <v>35</v>
      </c>
      <c r="O47" s="286">
        <f t="shared" si="0"/>
        <v>-10.256410256410257</v>
      </c>
      <c r="P47" s="84"/>
    </row>
    <row r="48" spans="1:16" ht="15" x14ac:dyDescent="0.2">
      <c r="A48" s="92"/>
      <c r="B48" s="7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86"/>
      <c r="P48" s="84"/>
    </row>
    <row r="49" spans="1:16" ht="15" x14ac:dyDescent="0.2">
      <c r="A49" s="92"/>
      <c r="B49" s="73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86"/>
      <c r="P49" s="84"/>
    </row>
    <row r="50" spans="1:16" x14ac:dyDescent="0.2">
      <c r="A50" s="87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x14ac:dyDescent="0.2">
      <c r="A51" s="87" t="s">
        <v>240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x14ac:dyDescent="0.2">
      <c r="A52" s="87" t="s">
        <v>239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x14ac:dyDescent="0.2">
      <c r="A53" s="87" t="s">
        <v>251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x14ac:dyDescent="0.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 x14ac:dyDescent="0.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70" ht="14.25" customHeight="1" x14ac:dyDescent="0.2"/>
    <row r="71" ht="14.25" customHeight="1" x14ac:dyDescent="0.2"/>
    <row r="72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</sheetData>
  <mergeCells count="8">
    <mergeCell ref="C3:F3"/>
    <mergeCell ref="G3:N3"/>
    <mergeCell ref="C2:O2"/>
    <mergeCell ref="A42:A45"/>
    <mergeCell ref="A5:A7"/>
    <mergeCell ref="A11:A23"/>
    <mergeCell ref="A25:A26"/>
    <mergeCell ref="A32:A40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8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M2"/>
    </sheetView>
  </sheetViews>
  <sheetFormatPr defaultRowHeight="14.25" x14ac:dyDescent="0.2"/>
  <cols>
    <col min="1" max="1" width="21.42578125" style="85" customWidth="1"/>
    <col min="2" max="2" width="9.28515625" style="85" customWidth="1"/>
    <col min="3" max="13" width="15.140625" style="85" customWidth="1"/>
    <col min="14" max="16384" width="9.140625" style="85"/>
  </cols>
  <sheetData>
    <row r="2" spans="1:13" ht="28.5" customHeight="1" x14ac:dyDescent="0.2">
      <c r="A2" s="108"/>
      <c r="B2" s="326" t="s">
        <v>218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21.75" customHeight="1" x14ac:dyDescent="0.2">
      <c r="A3" s="370" t="s">
        <v>2</v>
      </c>
      <c r="B3" s="371" t="s">
        <v>32</v>
      </c>
      <c r="C3" s="372" t="s">
        <v>194</v>
      </c>
      <c r="D3" s="373"/>
      <c r="E3" s="372" t="s">
        <v>131</v>
      </c>
      <c r="F3" s="373"/>
      <c r="G3" s="372" t="s">
        <v>195</v>
      </c>
      <c r="H3" s="373"/>
      <c r="I3" s="372" t="s">
        <v>196</v>
      </c>
      <c r="J3" s="373"/>
      <c r="K3" s="372" t="s">
        <v>197</v>
      </c>
      <c r="L3" s="448"/>
      <c r="M3" s="449"/>
    </row>
    <row r="4" spans="1:13" ht="36" customHeight="1" x14ac:dyDescent="0.2">
      <c r="A4" s="375"/>
      <c r="B4" s="431"/>
      <c r="C4" s="377" t="s">
        <v>216</v>
      </c>
      <c r="D4" s="378" t="s">
        <v>217</v>
      </c>
      <c r="E4" s="377" t="s">
        <v>216</v>
      </c>
      <c r="F4" s="378" t="s">
        <v>217</v>
      </c>
      <c r="G4" s="377" t="s">
        <v>216</v>
      </c>
      <c r="H4" s="378" t="s">
        <v>217</v>
      </c>
      <c r="I4" s="377" t="s">
        <v>216</v>
      </c>
      <c r="J4" s="378" t="s">
        <v>217</v>
      </c>
      <c r="K4" s="377" t="s">
        <v>216</v>
      </c>
      <c r="L4" s="378" t="s">
        <v>217</v>
      </c>
      <c r="M4" s="377" t="s">
        <v>20</v>
      </c>
    </row>
    <row r="5" spans="1:13" x14ac:dyDescent="0.2">
      <c r="A5" s="379">
        <v>2016</v>
      </c>
      <c r="B5" s="380" t="s">
        <v>7</v>
      </c>
      <c r="C5" s="386">
        <v>457304.48</v>
      </c>
      <c r="D5" s="434">
        <v>2.5089346936128623</v>
      </c>
      <c r="E5" s="386">
        <v>5331383.72</v>
      </c>
      <c r="F5" s="434">
        <v>29.249863417193733</v>
      </c>
      <c r="G5" s="386">
        <v>6529075.46</v>
      </c>
      <c r="H5" s="434">
        <v>35.82082541332278</v>
      </c>
      <c r="I5" s="386">
        <v>340424.47</v>
      </c>
      <c r="J5" s="434">
        <v>1.8676894731881286</v>
      </c>
      <c r="K5" s="386">
        <v>5568849.8700000001</v>
      </c>
      <c r="L5" s="434">
        <v>30.5526870026825</v>
      </c>
      <c r="M5" s="386">
        <v>18227038</v>
      </c>
    </row>
    <row r="6" spans="1:13" x14ac:dyDescent="0.2">
      <c r="A6" s="387"/>
      <c r="B6" s="388" t="s">
        <v>8</v>
      </c>
      <c r="C6" s="394">
        <v>376487.93</v>
      </c>
      <c r="D6" s="437">
        <v>2.2433249258208168</v>
      </c>
      <c r="E6" s="394">
        <v>4453712.7300000004</v>
      </c>
      <c r="F6" s="437">
        <v>26.537702761558595</v>
      </c>
      <c r="G6" s="394">
        <v>7001771.1600000001</v>
      </c>
      <c r="H6" s="437">
        <v>41.720455070422403</v>
      </c>
      <c r="I6" s="394">
        <v>37350.71</v>
      </c>
      <c r="J6" s="437">
        <v>0.22255634792888274</v>
      </c>
      <c r="K6" s="394">
        <v>4913263.25</v>
      </c>
      <c r="L6" s="437">
        <v>29.275960894269296</v>
      </c>
      <c r="M6" s="394">
        <v>16782585.780000001</v>
      </c>
    </row>
    <row r="7" spans="1:13" x14ac:dyDescent="0.2">
      <c r="A7" s="387"/>
      <c r="B7" s="388" t="s">
        <v>9</v>
      </c>
      <c r="C7" s="394">
        <v>391985.24</v>
      </c>
      <c r="D7" s="437">
        <v>2.2938846574675051</v>
      </c>
      <c r="E7" s="394">
        <v>4169533.53</v>
      </c>
      <c r="F7" s="437">
        <v>24.399972287893615</v>
      </c>
      <c r="G7" s="394">
        <v>7658850.0599999996</v>
      </c>
      <c r="H7" s="437">
        <v>44.819337193609847</v>
      </c>
      <c r="I7" s="394">
        <v>66211.12</v>
      </c>
      <c r="J7" s="437">
        <v>0.38746528395237506</v>
      </c>
      <c r="K7" s="394">
        <v>4801691.62</v>
      </c>
      <c r="L7" s="437">
        <v>28.099340518557</v>
      </c>
      <c r="M7" s="394">
        <v>17088271.579999998</v>
      </c>
    </row>
    <row r="8" spans="1:13" x14ac:dyDescent="0.2">
      <c r="A8" s="387"/>
      <c r="B8" s="388" t="s">
        <v>10</v>
      </c>
      <c r="C8" s="389">
        <v>330135.03000000003</v>
      </c>
      <c r="D8" s="437">
        <v>1.9911847475432287</v>
      </c>
      <c r="E8" s="389">
        <v>3909199.48</v>
      </c>
      <c r="F8" s="437">
        <v>23.578044352578761</v>
      </c>
      <c r="G8" s="389">
        <v>7536615.3200000003</v>
      </c>
      <c r="H8" s="437">
        <v>45.456531750916071</v>
      </c>
      <c r="I8" s="389">
        <v>267066.08</v>
      </c>
      <c r="J8" s="437">
        <v>1.6107890916094534</v>
      </c>
      <c r="K8" s="389">
        <v>4536813.2699999996</v>
      </c>
      <c r="L8" s="437">
        <v>27.363449997038234</v>
      </c>
      <c r="M8" s="389">
        <v>16579829.189999999</v>
      </c>
    </row>
    <row r="9" spans="1:13" x14ac:dyDescent="0.2">
      <c r="A9" s="387"/>
      <c r="B9" s="388" t="s">
        <v>11</v>
      </c>
      <c r="C9" s="394">
        <v>281398.08</v>
      </c>
      <c r="D9" s="437">
        <v>1.6664361552436173</v>
      </c>
      <c r="E9" s="394">
        <v>3632828.76</v>
      </c>
      <c r="F9" s="437">
        <v>21.513569642951499</v>
      </c>
      <c r="G9" s="394">
        <v>7811031.4299999997</v>
      </c>
      <c r="H9" s="437">
        <v>46.256837234625955</v>
      </c>
      <c r="I9" s="394">
        <v>624039.47</v>
      </c>
      <c r="J9" s="437">
        <v>3.6955544796434454</v>
      </c>
      <c r="K9" s="394">
        <v>4536922.53</v>
      </c>
      <c r="L9" s="437">
        <v>26.867602428315589</v>
      </c>
      <c r="M9" s="394">
        <v>16886220.280000001</v>
      </c>
    </row>
    <row r="10" spans="1:13" x14ac:dyDescent="0.2">
      <c r="A10" s="387"/>
      <c r="B10" s="388" t="s">
        <v>12</v>
      </c>
      <c r="C10" s="394">
        <v>270753.71000000002</v>
      </c>
      <c r="D10" s="437">
        <v>1.537785028049431</v>
      </c>
      <c r="E10" s="394">
        <v>3910071.67</v>
      </c>
      <c r="F10" s="437">
        <v>22.207820061731507</v>
      </c>
      <c r="G10" s="394">
        <v>7706921.2199999997</v>
      </c>
      <c r="H10" s="437">
        <v>43.772578645265668</v>
      </c>
      <c r="I10" s="394">
        <v>758748.91</v>
      </c>
      <c r="J10" s="437">
        <v>4.3094246569948202</v>
      </c>
      <c r="K10" s="394">
        <v>4960237.8899999997</v>
      </c>
      <c r="L10" s="437">
        <v>28.172391664755022</v>
      </c>
      <c r="M10" s="394">
        <v>17606733.390000001</v>
      </c>
    </row>
    <row r="11" spans="1:13" x14ac:dyDescent="0.2">
      <c r="A11" s="387"/>
      <c r="B11" s="388" t="s">
        <v>13</v>
      </c>
      <c r="C11" s="394">
        <v>293847.40999999997</v>
      </c>
      <c r="D11" s="437">
        <v>1.6005668674447022</v>
      </c>
      <c r="E11" s="394">
        <v>4455604.84</v>
      </c>
      <c r="F11" s="437">
        <v>24.269376685437706</v>
      </c>
      <c r="G11" s="394">
        <v>6819141.4500000002</v>
      </c>
      <c r="H11" s="437">
        <v>37.143399934302046</v>
      </c>
      <c r="I11" s="394">
        <v>1286615.1499999999</v>
      </c>
      <c r="J11" s="437">
        <v>7.0081052619874908</v>
      </c>
      <c r="K11" s="394">
        <v>5503749.8399999999</v>
      </c>
      <c r="L11" s="437">
        <v>29.978551250828048</v>
      </c>
      <c r="M11" s="394">
        <v>18358958.690000001</v>
      </c>
    </row>
    <row r="12" spans="1:13" x14ac:dyDescent="0.2">
      <c r="A12" s="387"/>
      <c r="B12" s="388" t="s">
        <v>14</v>
      </c>
      <c r="C12" s="389">
        <v>303154.68</v>
      </c>
      <c r="D12" s="437">
        <v>1.4955987812226839</v>
      </c>
      <c r="E12" s="389">
        <v>4540009.3899999997</v>
      </c>
      <c r="F12" s="437">
        <v>22.397914194903866</v>
      </c>
      <c r="G12" s="389">
        <v>7900510.6900000004</v>
      </c>
      <c r="H12" s="437">
        <v>38.97678293800638</v>
      </c>
      <c r="I12" s="389">
        <v>1507931.49</v>
      </c>
      <c r="J12" s="437">
        <v>7.4393062268123504</v>
      </c>
      <c r="K12" s="389">
        <v>6018180.2699999996</v>
      </c>
      <c r="L12" s="437">
        <v>29.690397908389215</v>
      </c>
      <c r="M12" s="389">
        <v>20269786.510000002</v>
      </c>
    </row>
    <row r="13" spans="1:13" x14ac:dyDescent="0.2">
      <c r="A13" s="387"/>
      <c r="B13" s="388" t="s">
        <v>15</v>
      </c>
      <c r="C13" s="389">
        <v>319496.71000000002</v>
      </c>
      <c r="D13" s="437">
        <v>1.8976442928000457</v>
      </c>
      <c r="E13" s="389">
        <v>4020058.48</v>
      </c>
      <c r="F13" s="437">
        <v>23.877056609736062</v>
      </c>
      <c r="G13" s="389">
        <v>6775776.1299999999</v>
      </c>
      <c r="H13" s="437">
        <v>40.244586250622987</v>
      </c>
      <c r="I13" s="389">
        <v>745593.91</v>
      </c>
      <c r="J13" s="437">
        <v>4.428440055166674</v>
      </c>
      <c r="K13" s="389">
        <v>4975565.74</v>
      </c>
      <c r="L13" s="437">
        <v>29.552272791674241</v>
      </c>
      <c r="M13" s="389">
        <v>16836490.969999999</v>
      </c>
    </row>
    <row r="14" spans="1:13" x14ac:dyDescent="0.2">
      <c r="A14" s="387"/>
      <c r="B14" s="388" t="s">
        <v>16</v>
      </c>
      <c r="C14" s="389">
        <v>370516.42</v>
      </c>
      <c r="D14" s="437">
        <v>2.1324194623265087</v>
      </c>
      <c r="E14" s="389">
        <v>3759573.41</v>
      </c>
      <c r="F14" s="437">
        <v>21.637333939287331</v>
      </c>
      <c r="G14" s="389">
        <v>7990664.75</v>
      </c>
      <c r="H14" s="437">
        <v>45.988377599638866</v>
      </c>
      <c r="I14" s="389">
        <v>483808.4</v>
      </c>
      <c r="J14" s="437">
        <v>2.7844446089516044</v>
      </c>
      <c r="K14" s="389">
        <v>4770837.42</v>
      </c>
      <c r="L14" s="437">
        <v>27.457424332243058</v>
      </c>
      <c r="M14" s="394">
        <v>17375400.41</v>
      </c>
    </row>
    <row r="15" spans="1:13" x14ac:dyDescent="0.2">
      <c r="A15" s="387"/>
      <c r="B15" s="388" t="s">
        <v>17</v>
      </c>
      <c r="C15" s="389">
        <v>407598.46</v>
      </c>
      <c r="D15" s="437">
        <v>2.3528760758665359</v>
      </c>
      <c r="E15" s="389">
        <v>4099774.94</v>
      </c>
      <c r="F15" s="437">
        <v>23.666091311442056</v>
      </c>
      <c r="G15" s="389">
        <v>7872427.6900000004</v>
      </c>
      <c r="H15" s="437">
        <v>45.443858572945189</v>
      </c>
      <c r="I15" s="389">
        <v>156976.94</v>
      </c>
      <c r="J15" s="437">
        <v>0.90615476463953426</v>
      </c>
      <c r="K15" s="389">
        <v>4786635.83</v>
      </c>
      <c r="L15" s="437">
        <v>27.631019332832018</v>
      </c>
      <c r="M15" s="389">
        <v>17323413.850000001</v>
      </c>
    </row>
    <row r="16" spans="1:13" x14ac:dyDescent="0.2">
      <c r="A16" s="395"/>
      <c r="B16" s="396" t="s">
        <v>18</v>
      </c>
      <c r="C16" s="397">
        <v>415788.33</v>
      </c>
      <c r="D16" s="440">
        <v>2.2639226912493742</v>
      </c>
      <c r="E16" s="397">
        <v>4808512.8600000003</v>
      </c>
      <c r="F16" s="440">
        <v>26.18183481705325</v>
      </c>
      <c r="G16" s="397">
        <v>7633846.3399999999</v>
      </c>
      <c r="H16" s="440">
        <v>41.565471427822388</v>
      </c>
      <c r="I16" s="397">
        <v>32840.06</v>
      </c>
      <c r="J16" s="440">
        <v>0.17881059099467972</v>
      </c>
      <c r="K16" s="397">
        <v>5474848.4699999997</v>
      </c>
      <c r="L16" s="440">
        <v>29.80996047288032</v>
      </c>
      <c r="M16" s="397">
        <v>18365836.059999999</v>
      </c>
    </row>
    <row r="17" spans="1:13" x14ac:dyDescent="0.2">
      <c r="A17" s="379">
        <v>2017</v>
      </c>
      <c r="B17" s="380" t="s">
        <v>7</v>
      </c>
      <c r="C17" s="381">
        <v>430995.7</v>
      </c>
      <c r="D17" s="434">
        <v>2.2603723658053192</v>
      </c>
      <c r="E17" s="381">
        <v>5345308.96</v>
      </c>
      <c r="F17" s="434">
        <v>28.033664047867692</v>
      </c>
      <c r="G17" s="381">
        <v>7463646.8700000001</v>
      </c>
      <c r="H17" s="434">
        <v>39.143362991968047</v>
      </c>
      <c r="I17" s="381">
        <v>84358.98</v>
      </c>
      <c r="J17" s="434">
        <v>0.44242368821666572</v>
      </c>
      <c r="K17" s="381">
        <v>5743154.0700000003</v>
      </c>
      <c r="L17" s="434">
        <v>30.120176958587631</v>
      </c>
      <c r="M17" s="381">
        <v>19067464.57</v>
      </c>
    </row>
    <row r="18" spans="1:13" x14ac:dyDescent="0.2">
      <c r="A18" s="387"/>
      <c r="B18" s="388" t="s">
        <v>8</v>
      </c>
      <c r="C18" s="389">
        <v>387365.09</v>
      </c>
      <c r="D18" s="437">
        <v>2.1803939763325881</v>
      </c>
      <c r="E18" s="389">
        <v>4711341.34</v>
      </c>
      <c r="F18" s="437">
        <v>26.519117347881565</v>
      </c>
      <c r="G18" s="389">
        <v>7185138.9500000002</v>
      </c>
      <c r="H18" s="437">
        <v>40.443586916138102</v>
      </c>
      <c r="I18" s="389">
        <v>64358.45</v>
      </c>
      <c r="J18" s="437">
        <v>0.36225973978734649</v>
      </c>
      <c r="K18" s="389">
        <v>5417626.2999999998</v>
      </c>
      <c r="L18" s="437">
        <v>30.494642019860404</v>
      </c>
      <c r="M18" s="389">
        <v>17765830.129999999</v>
      </c>
    </row>
    <row r="19" spans="1:13" x14ac:dyDescent="0.2">
      <c r="A19" s="387"/>
      <c r="B19" s="388" t="s">
        <v>9</v>
      </c>
      <c r="C19" s="389">
        <v>381293.76</v>
      </c>
      <c r="D19" s="437">
        <v>2.0560542702340769</v>
      </c>
      <c r="E19" s="389">
        <v>4512256.88</v>
      </c>
      <c r="F19" s="437">
        <v>24.331489260451292</v>
      </c>
      <c r="G19" s="389">
        <v>8019393.6299999999</v>
      </c>
      <c r="H19" s="437">
        <v>43.243058888898297</v>
      </c>
      <c r="I19" s="389">
        <v>161109.46</v>
      </c>
      <c r="J19" s="437">
        <v>0.86875220094896444</v>
      </c>
      <c r="K19" s="389">
        <v>5470873.0999999996</v>
      </c>
      <c r="L19" s="437">
        <v>29.500645379467375</v>
      </c>
      <c r="M19" s="389">
        <v>18544926.829999998</v>
      </c>
    </row>
    <row r="20" spans="1:13" x14ac:dyDescent="0.2">
      <c r="A20" s="387"/>
      <c r="B20" s="388" t="s">
        <v>10</v>
      </c>
      <c r="C20" s="389">
        <v>345492.02</v>
      </c>
      <c r="D20" s="437">
        <v>1.9741464055041376</v>
      </c>
      <c r="E20" s="389">
        <v>4173044.34</v>
      </c>
      <c r="F20" s="437">
        <v>23.844835790477553</v>
      </c>
      <c r="G20" s="389">
        <v>7778898.9100000001</v>
      </c>
      <c r="H20" s="437">
        <v>44.448741021446907</v>
      </c>
      <c r="I20" s="389">
        <v>236667.7</v>
      </c>
      <c r="J20" s="437">
        <v>1.3523226650905906</v>
      </c>
      <c r="K20" s="389">
        <v>4966727.7300000004</v>
      </c>
      <c r="L20" s="437">
        <v>28.379954174620956</v>
      </c>
      <c r="M20" s="389">
        <v>17500830.690000001</v>
      </c>
    </row>
    <row r="21" spans="1:13" x14ac:dyDescent="0.2">
      <c r="A21" s="387"/>
      <c r="B21" s="388" t="s">
        <v>11</v>
      </c>
      <c r="C21" s="389">
        <v>311131.31</v>
      </c>
      <c r="D21" s="437">
        <v>1.7235206127164708</v>
      </c>
      <c r="E21" s="389">
        <v>3947168.04</v>
      </c>
      <c r="F21" s="437">
        <v>21.865447996203503</v>
      </c>
      <c r="G21" s="389">
        <v>8173867.5800000001</v>
      </c>
      <c r="H21" s="437">
        <v>45.279368571889783</v>
      </c>
      <c r="I21" s="389">
        <v>595313.28</v>
      </c>
      <c r="J21" s="437">
        <v>3.2977546011163326</v>
      </c>
      <c r="K21" s="389">
        <v>5024599.21</v>
      </c>
      <c r="L21" s="437">
        <v>27.833908162678632</v>
      </c>
      <c r="M21" s="389">
        <v>18052079.43</v>
      </c>
    </row>
    <row r="22" spans="1:13" x14ac:dyDescent="0.2">
      <c r="A22" s="387"/>
      <c r="B22" s="388" t="s">
        <v>12</v>
      </c>
      <c r="C22" s="389">
        <v>287733.90999999997</v>
      </c>
      <c r="D22" s="437">
        <v>1.6583357440437956</v>
      </c>
      <c r="E22" s="389">
        <v>3899828.17</v>
      </c>
      <c r="F22" s="437">
        <v>22.476406934239709</v>
      </c>
      <c r="G22" s="389">
        <v>7299599.6399999997</v>
      </c>
      <c r="H22" s="437">
        <v>42.070769483587192</v>
      </c>
      <c r="I22" s="389">
        <v>624012.98</v>
      </c>
      <c r="J22" s="437">
        <v>3.5964583718383634</v>
      </c>
      <c r="K22" s="389">
        <v>5239588.62</v>
      </c>
      <c r="L22" s="437">
        <v>30.19802946629094</v>
      </c>
      <c r="M22" s="389">
        <v>17350763.32</v>
      </c>
    </row>
    <row r="23" spans="1:13" x14ac:dyDescent="0.2">
      <c r="A23" s="387"/>
      <c r="B23" s="388" t="s">
        <v>13</v>
      </c>
      <c r="C23" s="389">
        <v>299183.3</v>
      </c>
      <c r="D23" s="437">
        <v>1.4342884169799979</v>
      </c>
      <c r="E23" s="389">
        <v>4708252.9400000004</v>
      </c>
      <c r="F23" s="437">
        <v>22.571422455912554</v>
      </c>
      <c r="G23" s="389">
        <v>8160268.9699999997</v>
      </c>
      <c r="H23" s="437">
        <v>39.120429726900859</v>
      </c>
      <c r="I23" s="389">
        <v>1427034.29</v>
      </c>
      <c r="J23" s="437">
        <v>6.8412199236397067</v>
      </c>
      <c r="K23" s="389">
        <v>6264614.6299999999</v>
      </c>
      <c r="L23" s="437">
        <v>30.032639524507001</v>
      </c>
      <c r="M23" s="389">
        <v>20859354.120000001</v>
      </c>
    </row>
    <row r="24" spans="1:13" x14ac:dyDescent="0.2">
      <c r="A24" s="387"/>
      <c r="B24" s="388" t="s">
        <v>14</v>
      </c>
      <c r="C24" s="389">
        <v>325485.73</v>
      </c>
      <c r="D24" s="437">
        <v>1.5395546494464818</v>
      </c>
      <c r="E24" s="389">
        <v>4600466</v>
      </c>
      <c r="F24" s="437">
        <v>21.760305190401002</v>
      </c>
      <c r="G24" s="389">
        <v>8168102.9800000004</v>
      </c>
      <c r="H24" s="437">
        <v>38.635306438831172</v>
      </c>
      <c r="I24" s="389">
        <v>1522792.18</v>
      </c>
      <c r="J24" s="437">
        <v>7.2028404466756308</v>
      </c>
      <c r="K24" s="389">
        <v>6524704.0199999996</v>
      </c>
      <c r="L24" s="437">
        <v>30.861993274645716</v>
      </c>
      <c r="M24" s="389">
        <v>21141550.91</v>
      </c>
    </row>
    <row r="25" spans="1:13" x14ac:dyDescent="0.2">
      <c r="A25" s="387"/>
      <c r="B25" s="388" t="s">
        <v>15</v>
      </c>
      <c r="C25" s="389">
        <v>366055.44</v>
      </c>
      <c r="D25" s="437">
        <v>1.874685238854898</v>
      </c>
      <c r="E25" s="389">
        <v>4725284.04</v>
      </c>
      <c r="F25" s="437">
        <v>24.199668332164759</v>
      </c>
      <c r="G25" s="389">
        <v>7531007.9400000004</v>
      </c>
      <c r="H25" s="437">
        <v>38.568664404542204</v>
      </c>
      <c r="I25" s="389">
        <v>1092517.8400000001</v>
      </c>
      <c r="J25" s="437">
        <v>5.595128070856255</v>
      </c>
      <c r="K25" s="389">
        <v>5811369.4699999997</v>
      </c>
      <c r="L25" s="437">
        <v>29.761854004795044</v>
      </c>
      <c r="M25" s="389">
        <v>19526234.719999999</v>
      </c>
    </row>
    <row r="26" spans="1:13" x14ac:dyDescent="0.2">
      <c r="A26" s="387"/>
      <c r="B26" s="388" t="s">
        <v>16</v>
      </c>
      <c r="C26" s="389">
        <v>387086.35</v>
      </c>
      <c r="D26" s="437">
        <v>2.0996451858000182</v>
      </c>
      <c r="E26" s="389">
        <v>3806829.21</v>
      </c>
      <c r="F26" s="437">
        <v>20.649115175307493</v>
      </c>
      <c r="G26" s="389">
        <v>8437106.5199999996</v>
      </c>
      <c r="H26" s="437">
        <v>45.76480179887497</v>
      </c>
      <c r="I26" s="389">
        <v>482482.65</v>
      </c>
      <c r="J26" s="437">
        <v>2.617096607267436</v>
      </c>
      <c r="K26" s="389">
        <v>5322293.49</v>
      </c>
      <c r="L26" s="437">
        <v>28.869341178507788</v>
      </c>
      <c r="M26" s="389">
        <v>18435798.23</v>
      </c>
    </row>
    <row r="27" spans="1:13" x14ac:dyDescent="0.2">
      <c r="A27" s="387"/>
      <c r="B27" s="388" t="s">
        <v>17</v>
      </c>
      <c r="C27" s="389">
        <v>392118.12</v>
      </c>
      <c r="D27" s="437">
        <v>2.1065816526777037</v>
      </c>
      <c r="E27" s="389">
        <v>4361498</v>
      </c>
      <c r="F27" s="437">
        <v>23.431336621195928</v>
      </c>
      <c r="G27" s="389">
        <v>8376442.6299999999</v>
      </c>
      <c r="H27" s="437">
        <v>45.000879732528993</v>
      </c>
      <c r="I27" s="389">
        <v>224575.8</v>
      </c>
      <c r="J27" s="437">
        <v>1.2064917069260086</v>
      </c>
      <c r="K27" s="389">
        <v>5259318.5</v>
      </c>
      <c r="L27" s="437">
        <v>28.254710232948231</v>
      </c>
      <c r="M27" s="389">
        <v>18613953.059999999</v>
      </c>
    </row>
    <row r="28" spans="1:13" x14ac:dyDescent="0.2">
      <c r="A28" s="395"/>
      <c r="B28" s="396" t="s">
        <v>18</v>
      </c>
      <c r="C28" s="397">
        <v>421615.23</v>
      </c>
      <c r="D28" s="440">
        <v>2.2324093871499362</v>
      </c>
      <c r="E28" s="397">
        <v>4718798.7300000004</v>
      </c>
      <c r="F28" s="440">
        <v>24.985555149236898</v>
      </c>
      <c r="G28" s="397">
        <v>8357019.8399999999</v>
      </c>
      <c r="H28" s="440">
        <v>44.249562662653958</v>
      </c>
      <c r="I28" s="397">
        <v>47970.84</v>
      </c>
      <c r="J28" s="440">
        <v>0.25400067622193739</v>
      </c>
      <c r="K28" s="397">
        <v>5340702.55</v>
      </c>
      <c r="L28" s="440">
        <v>28.278472071788304</v>
      </c>
      <c r="M28" s="397">
        <v>18886107.199999999</v>
      </c>
    </row>
    <row r="29" spans="1:13" x14ac:dyDescent="0.2">
      <c r="A29" s="379">
        <v>2018</v>
      </c>
      <c r="B29" s="380" t="s">
        <v>7</v>
      </c>
      <c r="C29" s="381">
        <v>465573.78</v>
      </c>
      <c r="D29" s="434">
        <v>2.3452815956502087</v>
      </c>
      <c r="E29" s="381">
        <v>5070544.45</v>
      </c>
      <c r="F29" s="434">
        <v>25.542363185726032</v>
      </c>
      <c r="G29" s="381">
        <v>8337875.8799999999</v>
      </c>
      <c r="H29" s="434">
        <v>42.001220189375331</v>
      </c>
      <c r="I29" s="381">
        <v>281849</v>
      </c>
      <c r="J29" s="434">
        <v>1.4197862956380742</v>
      </c>
      <c r="K29" s="381">
        <v>5695665.5999999996</v>
      </c>
      <c r="L29" s="434">
        <v>28.691348783984363</v>
      </c>
      <c r="M29" s="381">
        <v>19851508.699999999</v>
      </c>
    </row>
    <row r="30" spans="1:13" x14ac:dyDescent="0.2">
      <c r="A30" s="387"/>
      <c r="B30" s="388" t="s">
        <v>8</v>
      </c>
      <c r="C30" s="389">
        <v>441908.34</v>
      </c>
      <c r="D30" s="437">
        <v>2.378408205736442</v>
      </c>
      <c r="E30" s="389">
        <v>4861396.93</v>
      </c>
      <c r="F30" s="437">
        <v>26.164671048421368</v>
      </c>
      <c r="G30" s="389">
        <v>7817918.4500000002</v>
      </c>
      <c r="H30" s="437">
        <v>42.077054697040396</v>
      </c>
      <c r="I30" s="389">
        <v>153271.17000000001</v>
      </c>
      <c r="J30" s="437">
        <v>0.82492538708553276</v>
      </c>
      <c r="K30" s="389">
        <v>5305509.12</v>
      </c>
      <c r="L30" s="437">
        <v>28.554940661716248</v>
      </c>
      <c r="M30" s="389">
        <v>18580004.010000002</v>
      </c>
    </row>
    <row r="31" spans="1:13" x14ac:dyDescent="0.2">
      <c r="A31" s="387"/>
      <c r="B31" s="388" t="s">
        <v>9</v>
      </c>
      <c r="C31" s="389">
        <v>382702.48</v>
      </c>
      <c r="D31" s="437">
        <v>2.0000676903811527</v>
      </c>
      <c r="E31" s="389">
        <v>4598489.8499999996</v>
      </c>
      <c r="F31" s="437">
        <v>24.032483336744178</v>
      </c>
      <c r="G31" s="389">
        <v>8621926.2699999996</v>
      </c>
      <c r="H31" s="437">
        <v>45.059640484889172</v>
      </c>
      <c r="I31" s="389">
        <v>218833.33</v>
      </c>
      <c r="J31" s="437">
        <v>1.143659881460702</v>
      </c>
      <c r="K31" s="389">
        <v>5312524.46</v>
      </c>
      <c r="L31" s="437">
        <v>27.764148606524788</v>
      </c>
      <c r="M31" s="389">
        <v>19134476.390000001</v>
      </c>
    </row>
    <row r="32" spans="1:13" x14ac:dyDescent="0.2">
      <c r="A32" s="387"/>
      <c r="B32" s="388" t="s">
        <v>10</v>
      </c>
      <c r="C32" s="394">
        <v>362120.03</v>
      </c>
      <c r="D32" s="437">
        <v>1.96903029563236</v>
      </c>
      <c r="E32" s="389">
        <v>4183816.26</v>
      </c>
      <c r="F32" s="437">
        <v>22.749531328878092</v>
      </c>
      <c r="G32" s="389">
        <v>8250014.6799999997</v>
      </c>
      <c r="H32" s="437">
        <v>44.859514797708677</v>
      </c>
      <c r="I32" s="394">
        <v>496857.45</v>
      </c>
      <c r="J32" s="437">
        <v>2.7016659963842389</v>
      </c>
      <c r="K32" s="389">
        <v>5097971.59</v>
      </c>
      <c r="L32" s="437">
        <v>27.720257581396623</v>
      </c>
      <c r="M32" s="394">
        <v>18390780.010000002</v>
      </c>
    </row>
    <row r="33" spans="1:13" x14ac:dyDescent="0.2">
      <c r="A33" s="387"/>
      <c r="B33" s="388" t="s">
        <v>11</v>
      </c>
      <c r="C33" s="389">
        <v>324317.74</v>
      </c>
      <c r="D33" s="437">
        <v>1.6922166295507191</v>
      </c>
      <c r="E33" s="389">
        <v>4066716.21</v>
      </c>
      <c r="F33" s="437">
        <v>21.219205579767159</v>
      </c>
      <c r="G33" s="389">
        <v>8588135.3499999996</v>
      </c>
      <c r="H33" s="437">
        <v>44.810948226582937</v>
      </c>
      <c r="I33" s="389">
        <v>773918.88</v>
      </c>
      <c r="J33" s="437">
        <v>4.0381337100439447</v>
      </c>
      <c r="K33" s="389">
        <v>5412173.1799999997</v>
      </c>
      <c r="L33" s="437">
        <v>28.239495801877496</v>
      </c>
      <c r="M33" s="389">
        <v>19165261.370000001</v>
      </c>
    </row>
    <row r="34" spans="1:13" x14ac:dyDescent="0.2">
      <c r="A34" s="387"/>
      <c r="B34" s="388" t="s">
        <v>12</v>
      </c>
      <c r="C34" s="389">
        <v>289113.48</v>
      </c>
      <c r="D34" s="437">
        <v>1.5533413522234145</v>
      </c>
      <c r="E34" s="389">
        <v>4259705.79</v>
      </c>
      <c r="F34" s="437">
        <v>22.886435983242663</v>
      </c>
      <c r="G34" s="389">
        <v>7633209.4000000004</v>
      </c>
      <c r="H34" s="437">
        <v>41.011508045908059</v>
      </c>
      <c r="I34" s="389">
        <v>813842.43</v>
      </c>
      <c r="J34" s="437">
        <v>4.3725913461834764</v>
      </c>
      <c r="K34" s="389">
        <v>5616488.6100000003</v>
      </c>
      <c r="L34" s="437">
        <v>30.176123272442382</v>
      </c>
      <c r="M34" s="389">
        <v>18612359.710000001</v>
      </c>
    </row>
    <row r="35" spans="1:13" x14ac:dyDescent="0.2">
      <c r="A35" s="387"/>
      <c r="B35" s="388" t="s">
        <v>13</v>
      </c>
      <c r="C35" s="389">
        <v>307347.53000000003</v>
      </c>
      <c r="D35" s="437">
        <v>1.3856280301995041</v>
      </c>
      <c r="E35" s="389">
        <v>4628105.43</v>
      </c>
      <c r="F35" s="437">
        <v>20.86508588673717</v>
      </c>
      <c r="G35" s="389">
        <v>8737328.5500000007</v>
      </c>
      <c r="H35" s="437">
        <v>39.390872436626999</v>
      </c>
      <c r="I35" s="389">
        <v>1745068.84</v>
      </c>
      <c r="J35" s="437">
        <v>7.8673685756698069</v>
      </c>
      <c r="K35" s="389">
        <v>6763248.9900000002</v>
      </c>
      <c r="L35" s="437">
        <v>30.491045025683093</v>
      </c>
      <c r="M35" s="389">
        <v>22181099.350000001</v>
      </c>
    </row>
    <row r="36" spans="1:13" x14ac:dyDescent="0.2">
      <c r="A36" s="387"/>
      <c r="B36" s="388" t="s">
        <v>14</v>
      </c>
      <c r="C36" s="389">
        <v>332250.53999999998</v>
      </c>
      <c r="D36" s="437">
        <v>1.6740825472180298</v>
      </c>
      <c r="E36" s="389">
        <v>4468867.6100000003</v>
      </c>
      <c r="F36" s="437">
        <v>22.516903273442235</v>
      </c>
      <c r="G36" s="389">
        <v>7397255.4199999999</v>
      </c>
      <c r="H36" s="437">
        <v>37.271921953643712</v>
      </c>
      <c r="I36" s="389">
        <v>1141350.79</v>
      </c>
      <c r="J36" s="437">
        <v>5.7508271853900093</v>
      </c>
      <c r="K36" s="389">
        <v>6506999.4699999997</v>
      </c>
      <c r="L36" s="437">
        <v>32.786264989919871</v>
      </c>
      <c r="M36" s="389">
        <v>19846723.84</v>
      </c>
    </row>
    <row r="37" spans="1:13" x14ac:dyDescent="0.2">
      <c r="A37" s="387"/>
      <c r="B37" s="388" t="s">
        <v>15</v>
      </c>
      <c r="C37" s="389">
        <v>410389.66</v>
      </c>
      <c r="D37" s="437">
        <v>1.9845314612287666</v>
      </c>
      <c r="E37" s="389">
        <v>4993222.97</v>
      </c>
      <c r="F37" s="437">
        <v>24.14585220518261</v>
      </c>
      <c r="G37" s="389">
        <v>7888240.5</v>
      </c>
      <c r="H37" s="437">
        <v>38.14536030461619</v>
      </c>
      <c r="I37" s="389">
        <v>1336748.27</v>
      </c>
      <c r="J37" s="437">
        <v>6.4641467759156646</v>
      </c>
      <c r="K37" s="389">
        <v>6050821.8499999996</v>
      </c>
      <c r="L37" s="437">
        <v>29.260109349771259</v>
      </c>
      <c r="M37" s="389">
        <v>20679423.23</v>
      </c>
    </row>
    <row r="38" spans="1:13" x14ac:dyDescent="0.2">
      <c r="A38" s="387"/>
      <c r="B38" s="388" t="s">
        <v>16</v>
      </c>
      <c r="C38" s="394">
        <v>458593.35</v>
      </c>
      <c r="D38" s="437">
        <v>2.4388833922394082</v>
      </c>
      <c r="E38" s="394">
        <v>4137135.21</v>
      </c>
      <c r="F38" s="437">
        <v>22.002042452464469</v>
      </c>
      <c r="G38" s="394">
        <v>8157598.2599999998</v>
      </c>
      <c r="H38" s="437">
        <v>43.383600998302953</v>
      </c>
      <c r="I38" s="394">
        <v>641088</v>
      </c>
      <c r="J38" s="437">
        <v>3.4094233511322782</v>
      </c>
      <c r="K38" s="394">
        <v>5408999.54</v>
      </c>
      <c r="L38" s="437">
        <v>28.766049805860899</v>
      </c>
      <c r="M38" s="394">
        <v>18803414.359999999</v>
      </c>
    </row>
    <row r="39" spans="1:13" x14ac:dyDescent="0.2">
      <c r="A39" s="387"/>
      <c r="B39" s="388" t="s">
        <v>17</v>
      </c>
      <c r="C39" s="394">
        <v>483049.64</v>
      </c>
      <c r="D39" s="437">
        <v>2.5736649264414662</v>
      </c>
      <c r="E39" s="394">
        <v>4455301.88</v>
      </c>
      <c r="F39" s="437">
        <v>23.737631157875875</v>
      </c>
      <c r="G39" s="394">
        <v>7925545.7800000003</v>
      </c>
      <c r="H39" s="437">
        <v>42.226921433772667</v>
      </c>
      <c r="I39" s="394">
        <v>605015.47</v>
      </c>
      <c r="J39" s="437">
        <v>3.2234929211281451</v>
      </c>
      <c r="K39" s="394">
        <v>5300027.79</v>
      </c>
      <c r="L39" s="437">
        <v>28.238289614061355</v>
      </c>
      <c r="M39" s="394">
        <v>18768940.550000001</v>
      </c>
    </row>
    <row r="40" spans="1:13" x14ac:dyDescent="0.2">
      <c r="A40" s="395"/>
      <c r="B40" s="396" t="s">
        <v>18</v>
      </c>
      <c r="C40" s="402">
        <v>498436.32</v>
      </c>
      <c r="D40" s="440">
        <v>2.543556609482204</v>
      </c>
      <c r="E40" s="402">
        <v>5046676.97</v>
      </c>
      <c r="F40" s="440">
        <v>25.75355777236523</v>
      </c>
      <c r="G40" s="397">
        <v>7640799.6600000001</v>
      </c>
      <c r="H40" s="440">
        <v>38.991553578845092</v>
      </c>
      <c r="I40" s="402">
        <v>591301.57999999996</v>
      </c>
      <c r="J40" s="440">
        <v>3.017454751303577</v>
      </c>
      <c r="K40" s="397">
        <v>5818823.4800000004</v>
      </c>
      <c r="L40" s="440">
        <v>29.69387728800389</v>
      </c>
      <c r="M40" s="397">
        <v>19596038.010000002</v>
      </c>
    </row>
    <row r="41" spans="1:13" x14ac:dyDescent="0.2">
      <c r="A41" s="379">
        <v>2019</v>
      </c>
      <c r="B41" s="380" t="s">
        <v>7</v>
      </c>
      <c r="C41" s="381">
        <v>480256.6</v>
      </c>
      <c r="D41" s="434">
        <v>2.4991908483202505</v>
      </c>
      <c r="E41" s="381">
        <v>5351389.51</v>
      </c>
      <c r="F41" s="434">
        <v>27.847912322681228</v>
      </c>
      <c r="G41" s="381">
        <v>7387067.2300000004</v>
      </c>
      <c r="H41" s="434">
        <v>38.441305787661058</v>
      </c>
      <c r="I41" s="386">
        <v>110907.57</v>
      </c>
      <c r="J41" s="434">
        <v>0.57714809948148049</v>
      </c>
      <c r="K41" s="386">
        <v>5886862.7000000002</v>
      </c>
      <c r="L41" s="434">
        <v>30.634442889817318</v>
      </c>
      <c r="M41" s="381">
        <v>19216483.620000001</v>
      </c>
    </row>
    <row r="42" spans="1:13" x14ac:dyDescent="0.2">
      <c r="A42" s="387"/>
      <c r="B42" s="388" t="s">
        <v>8</v>
      </c>
      <c r="C42" s="394">
        <v>472044.15</v>
      </c>
      <c r="D42" s="437">
        <v>2.6730490306157737</v>
      </c>
      <c r="E42" s="394">
        <v>4906505.24</v>
      </c>
      <c r="F42" s="437">
        <v>27.784115268652759</v>
      </c>
      <c r="G42" s="389">
        <v>7095179.75</v>
      </c>
      <c r="H42" s="437">
        <v>40.177943848646713</v>
      </c>
      <c r="I42" s="394">
        <v>33057.300000000003</v>
      </c>
      <c r="J42" s="437">
        <v>0.18719389641789824</v>
      </c>
      <c r="K42" s="389">
        <v>5152603.4400000004</v>
      </c>
      <c r="L42" s="437">
        <v>29.177697955666861</v>
      </c>
      <c r="M42" s="389">
        <v>17659389.879999999</v>
      </c>
    </row>
    <row r="43" spans="1:13" x14ac:dyDescent="0.2">
      <c r="A43" s="387"/>
      <c r="B43" s="388" t="s">
        <v>9</v>
      </c>
      <c r="C43" s="394">
        <v>431502.49</v>
      </c>
      <c r="D43" s="437">
        <v>2.3186633109853743</v>
      </c>
      <c r="E43" s="389">
        <v>4705900.51</v>
      </c>
      <c r="F43" s="437">
        <v>25.286989323478437</v>
      </c>
      <c r="G43" s="389">
        <v>7910065.7400000002</v>
      </c>
      <c r="H43" s="437">
        <v>42.504457433884966</v>
      </c>
      <c r="I43" s="394">
        <v>289191.51</v>
      </c>
      <c r="J43" s="437">
        <v>1.5539603122231345</v>
      </c>
      <c r="K43" s="389">
        <v>5273307.3</v>
      </c>
      <c r="L43" s="437">
        <v>28.335929565693451</v>
      </c>
      <c r="M43" s="389">
        <v>18609967.559999999</v>
      </c>
    </row>
    <row r="44" spans="1:13" x14ac:dyDescent="0.2">
      <c r="A44" s="387"/>
      <c r="B44" s="388" t="s">
        <v>10</v>
      </c>
      <c r="C44" s="389">
        <v>418424.91</v>
      </c>
      <c r="D44" s="437">
        <v>2.2986700320561928</v>
      </c>
      <c r="E44" s="389">
        <v>4562882.3</v>
      </c>
      <c r="F44" s="437">
        <v>25.066769573564908</v>
      </c>
      <c r="G44" s="389">
        <v>7960764.96</v>
      </c>
      <c r="H44" s="437">
        <v>43.733466647086132</v>
      </c>
      <c r="I44" s="389">
        <v>266452.64</v>
      </c>
      <c r="J44" s="437">
        <v>1.4637911938136217</v>
      </c>
      <c r="K44" s="389">
        <v>4994388.3600000003</v>
      </c>
      <c r="L44" s="437">
        <v>27.437302553479135</v>
      </c>
      <c r="M44" s="389">
        <v>18202913.170000002</v>
      </c>
    </row>
    <row r="45" spans="1:13" x14ac:dyDescent="0.2">
      <c r="A45" s="387"/>
      <c r="B45" s="388" t="s">
        <v>11</v>
      </c>
      <c r="C45" s="389">
        <v>330488.33</v>
      </c>
      <c r="D45" s="437">
        <v>1.7932681032874884</v>
      </c>
      <c r="E45" s="389">
        <v>4447394.58</v>
      </c>
      <c r="F45" s="437">
        <v>24.132080073894461</v>
      </c>
      <c r="G45" s="389">
        <v>8255022.9400000004</v>
      </c>
      <c r="H45" s="437">
        <v>44.792714254716671</v>
      </c>
      <c r="I45" s="389">
        <v>404551.25</v>
      </c>
      <c r="J45" s="437">
        <v>2.1951421182408546</v>
      </c>
      <c r="K45" s="389">
        <v>4991930.53</v>
      </c>
      <c r="L45" s="437">
        <v>27.086795449860535</v>
      </c>
      <c r="M45" s="389">
        <v>18429387.629999999</v>
      </c>
    </row>
    <row r="46" spans="1:13" x14ac:dyDescent="0.2">
      <c r="A46" s="387"/>
      <c r="B46" s="388" t="s">
        <v>12</v>
      </c>
      <c r="C46" s="389">
        <v>320876.64</v>
      </c>
      <c r="D46" s="437">
        <v>1.7084309964978188</v>
      </c>
      <c r="E46" s="389">
        <v>4635621.71</v>
      </c>
      <c r="F46" s="437">
        <v>24.681260117290627</v>
      </c>
      <c r="G46" s="389">
        <v>7050070.5199999996</v>
      </c>
      <c r="H46" s="437">
        <v>37.536415875781721</v>
      </c>
      <c r="I46" s="389">
        <v>1147642.8400000001</v>
      </c>
      <c r="J46" s="437">
        <v>6.1103500733639793</v>
      </c>
      <c r="K46" s="389">
        <v>5627737.3700000001</v>
      </c>
      <c r="L46" s="437">
        <v>29.963542883823248</v>
      </c>
      <c r="M46" s="389">
        <v>18781949.09</v>
      </c>
    </row>
    <row r="47" spans="1:13" x14ac:dyDescent="0.2">
      <c r="A47" s="387"/>
      <c r="B47" s="388" t="s">
        <v>13</v>
      </c>
      <c r="C47" s="389">
        <v>329638.88</v>
      </c>
      <c r="D47" s="437">
        <v>1.5449999999999999</v>
      </c>
      <c r="E47" s="389">
        <v>4486989.22</v>
      </c>
      <c r="F47" s="437">
        <v>21.027999999999999</v>
      </c>
      <c r="G47" s="389">
        <v>8494251.3599999994</v>
      </c>
      <c r="H47" s="437">
        <v>39.808</v>
      </c>
      <c r="I47" s="389">
        <v>1903937.82</v>
      </c>
      <c r="J47" s="437">
        <v>8.923</v>
      </c>
      <c r="K47" s="389">
        <v>6123338.1200000001</v>
      </c>
      <c r="L47" s="437">
        <v>28.696999999999999</v>
      </c>
      <c r="M47" s="389">
        <v>21338155.399999999</v>
      </c>
    </row>
    <row r="48" spans="1:13" x14ac:dyDescent="0.2">
      <c r="A48" s="387"/>
      <c r="B48" s="388" t="s">
        <v>14</v>
      </c>
      <c r="C48" s="389">
        <v>373151.61</v>
      </c>
      <c r="D48" s="437">
        <v>1.8680000000000001</v>
      </c>
      <c r="E48" s="389">
        <v>4956729.91</v>
      </c>
      <c r="F48" s="437">
        <v>24.815000000000001</v>
      </c>
      <c r="G48" s="389">
        <v>7267019.7699999996</v>
      </c>
      <c r="H48" s="437">
        <v>36.381</v>
      </c>
      <c r="I48" s="389">
        <v>1272490.6499999999</v>
      </c>
      <c r="J48" s="437">
        <v>6.3710000000000004</v>
      </c>
      <c r="K48" s="389">
        <v>6105321.7000000002</v>
      </c>
      <c r="L48" s="437">
        <v>30.565000000000001</v>
      </c>
      <c r="M48" s="389">
        <v>19974713.640000001</v>
      </c>
    </row>
    <row r="49" spans="1:13" x14ac:dyDescent="0.2">
      <c r="A49" s="387"/>
      <c r="B49" s="388" t="s">
        <v>15</v>
      </c>
      <c r="C49" s="389">
        <v>411369.21</v>
      </c>
      <c r="D49" s="437">
        <v>2.0190000000000001</v>
      </c>
      <c r="E49" s="389">
        <v>4930839.4000000004</v>
      </c>
      <c r="F49" s="437">
        <v>24.202000000000002</v>
      </c>
      <c r="G49" s="389">
        <v>8212221.0700000003</v>
      </c>
      <c r="H49" s="437">
        <v>40.307000000000002</v>
      </c>
      <c r="I49" s="389">
        <v>1047395.16</v>
      </c>
      <c r="J49" s="437">
        <v>5.141</v>
      </c>
      <c r="K49" s="389">
        <v>5772166.0499999998</v>
      </c>
      <c r="L49" s="437">
        <v>28.331</v>
      </c>
      <c r="M49" s="389">
        <v>20373990.890000001</v>
      </c>
    </row>
    <row r="50" spans="1:13" x14ac:dyDescent="0.2">
      <c r="A50" s="387"/>
      <c r="B50" s="388" t="s">
        <v>16</v>
      </c>
      <c r="C50" s="389">
        <v>472182.48</v>
      </c>
      <c r="D50" s="437">
        <v>2.5066494262810313</v>
      </c>
      <c r="E50" s="389">
        <v>4277582.28</v>
      </c>
      <c r="F50" s="437">
        <v>22.70816818114875</v>
      </c>
      <c r="G50" s="389">
        <v>8350805.4000000004</v>
      </c>
      <c r="H50" s="437">
        <v>44.331466014779998</v>
      </c>
      <c r="I50" s="389">
        <v>521670.32</v>
      </c>
      <c r="J50" s="437">
        <v>2.7693628284044802</v>
      </c>
      <c r="K50" s="389">
        <v>5214956.0999999996</v>
      </c>
      <c r="L50" s="437">
        <v>27.684353549385744</v>
      </c>
      <c r="M50" s="389">
        <v>18837196.579999998</v>
      </c>
    </row>
    <row r="51" spans="1:13" x14ac:dyDescent="0.2">
      <c r="A51" s="387"/>
      <c r="B51" s="388" t="s">
        <v>17</v>
      </c>
      <c r="C51" s="389">
        <v>402877.87</v>
      </c>
      <c r="D51" s="437">
        <v>2.1355855932046874</v>
      </c>
      <c r="E51" s="389">
        <v>4446471.3099999996</v>
      </c>
      <c r="F51" s="437">
        <v>23.569971888090979</v>
      </c>
      <c r="G51" s="389">
        <v>8193812.0099999998</v>
      </c>
      <c r="H51" s="437">
        <v>43.43397387894138</v>
      </c>
      <c r="I51" s="389">
        <v>1011800.46</v>
      </c>
      <c r="J51" s="437">
        <v>5.3633784490914715</v>
      </c>
      <c r="K51" s="389">
        <v>4810021.87</v>
      </c>
      <c r="L51" s="437">
        <v>25.497090243679729</v>
      </c>
      <c r="M51" s="389">
        <v>18864983.510000002</v>
      </c>
    </row>
    <row r="52" spans="1:13" x14ac:dyDescent="0.2">
      <c r="A52" s="395"/>
      <c r="B52" s="396" t="s">
        <v>18</v>
      </c>
      <c r="C52" s="397">
        <v>504415.18</v>
      </c>
      <c r="D52" s="440">
        <v>2.6319080193402851</v>
      </c>
      <c r="E52" s="397">
        <v>4762598.59</v>
      </c>
      <c r="F52" s="440">
        <v>24.850008324332613</v>
      </c>
      <c r="G52" s="397">
        <v>8280126.1299999999</v>
      </c>
      <c r="H52" s="440">
        <v>43.203557757115952</v>
      </c>
      <c r="I52" s="397">
        <v>394731.71</v>
      </c>
      <c r="J52" s="440">
        <v>2.0596080257475671</v>
      </c>
      <c r="K52" s="397">
        <v>5223508.6500000004</v>
      </c>
      <c r="L52" s="440">
        <v>27.254917873463576</v>
      </c>
      <c r="M52" s="397">
        <v>19165380.260000002</v>
      </c>
    </row>
    <row r="53" spans="1:13" x14ac:dyDescent="0.2">
      <c r="A53" s="379">
        <v>2020</v>
      </c>
      <c r="B53" s="380" t="s">
        <v>7</v>
      </c>
      <c r="C53" s="381">
        <v>507451.12</v>
      </c>
      <c r="D53" s="434">
        <v>2.5329999999999999</v>
      </c>
      <c r="E53" s="381">
        <v>5416529.9400000004</v>
      </c>
      <c r="F53" s="434">
        <v>27.033000000000001</v>
      </c>
      <c r="G53" s="381">
        <v>8369676.8300000001</v>
      </c>
      <c r="H53" s="434">
        <v>41.771999999999998</v>
      </c>
      <c r="I53" s="381">
        <v>129329.1</v>
      </c>
      <c r="J53" s="434">
        <v>0.64500000000000002</v>
      </c>
      <c r="K53" s="381">
        <v>5613450.4100000001</v>
      </c>
      <c r="L53" s="434">
        <v>28.015999999999998</v>
      </c>
      <c r="M53" s="381">
        <v>20036437.399999999</v>
      </c>
    </row>
    <row r="54" spans="1:13" x14ac:dyDescent="0.2">
      <c r="A54" s="387"/>
      <c r="B54" s="388" t="s">
        <v>8</v>
      </c>
      <c r="C54" s="389">
        <v>454408.94</v>
      </c>
      <c r="D54" s="437">
        <v>2.3919999999999999</v>
      </c>
      <c r="E54" s="389">
        <v>5209139.49</v>
      </c>
      <c r="F54" s="437">
        <v>27.42</v>
      </c>
      <c r="G54" s="389">
        <v>8071952.5899999999</v>
      </c>
      <c r="H54" s="437">
        <v>42.49</v>
      </c>
      <c r="I54" s="389">
        <v>19208.400000000001</v>
      </c>
      <c r="J54" s="437">
        <v>0.10100000000000001</v>
      </c>
      <c r="K54" s="389">
        <v>5242639.28</v>
      </c>
      <c r="L54" s="437">
        <v>27.597000000000001</v>
      </c>
      <c r="M54" s="389">
        <v>18997348.699999999</v>
      </c>
    </row>
    <row r="55" spans="1:13" x14ac:dyDescent="0.2">
      <c r="A55" s="387"/>
      <c r="B55" s="388" t="s">
        <v>9</v>
      </c>
      <c r="C55" s="389">
        <v>442425.56</v>
      </c>
      <c r="D55" s="437">
        <v>2.3980000000000001</v>
      </c>
      <c r="E55" s="389">
        <v>4811516.18</v>
      </c>
      <c r="F55" s="437">
        <v>26.077999999999999</v>
      </c>
      <c r="G55" s="389">
        <v>8303522.75</v>
      </c>
      <c r="H55" s="437">
        <v>45.005000000000003</v>
      </c>
      <c r="I55" s="389">
        <v>412162.39</v>
      </c>
      <c r="J55" s="437">
        <v>2.234</v>
      </c>
      <c r="K55" s="389">
        <v>4480649.12</v>
      </c>
      <c r="L55" s="437">
        <v>24.285</v>
      </c>
      <c r="M55" s="389">
        <v>18450276.010000002</v>
      </c>
    </row>
    <row r="56" spans="1:13" x14ac:dyDescent="0.2">
      <c r="A56" s="387"/>
      <c r="B56" s="388" t="s">
        <v>10</v>
      </c>
      <c r="C56" s="389">
        <v>402837.4</v>
      </c>
      <c r="D56" s="437">
        <v>2.5889273309403973</v>
      </c>
      <c r="E56" s="389">
        <v>5050217.67</v>
      </c>
      <c r="F56" s="437">
        <v>32.45638700145799</v>
      </c>
      <c r="G56" s="389">
        <v>6159708.0499999998</v>
      </c>
      <c r="H56" s="437">
        <v>39.586782461753998</v>
      </c>
      <c r="I56" s="389">
        <v>499414.13</v>
      </c>
      <c r="J56" s="437">
        <v>3.2095999294375863</v>
      </c>
      <c r="K56" s="389">
        <v>3447834.62</v>
      </c>
      <c r="L56" s="437">
        <v>22.158303276410034</v>
      </c>
      <c r="M56" s="389">
        <v>15560011.869999999</v>
      </c>
    </row>
    <row r="57" spans="1:13" x14ac:dyDescent="0.2">
      <c r="A57" s="387"/>
      <c r="B57" s="388" t="s">
        <v>11</v>
      </c>
      <c r="C57" s="389">
        <v>367193.33</v>
      </c>
      <c r="D57" s="437">
        <v>2.3872054189694394</v>
      </c>
      <c r="E57" s="389">
        <v>4620042.5599999996</v>
      </c>
      <c r="F57" s="437">
        <v>30.035923133738404</v>
      </c>
      <c r="G57" s="389">
        <v>6343361.1500000004</v>
      </c>
      <c r="H57" s="437">
        <v>41.239600163108122</v>
      </c>
      <c r="I57" s="389">
        <v>746453.96</v>
      </c>
      <c r="J57" s="437">
        <v>4.8528630362735541</v>
      </c>
      <c r="K57" s="389">
        <v>3304672.22</v>
      </c>
      <c r="L57" s="437">
        <v>21.484408312922696</v>
      </c>
      <c r="M57" s="389">
        <v>15381723.210000001</v>
      </c>
    </row>
    <row r="58" spans="1:13" x14ac:dyDescent="0.2">
      <c r="A58" s="387"/>
      <c r="B58" s="388" t="s">
        <v>12</v>
      </c>
      <c r="C58" s="389">
        <v>358603.73</v>
      </c>
      <c r="D58" s="437">
        <v>1.9036782532675567</v>
      </c>
      <c r="E58" s="389">
        <v>4693175.8899999997</v>
      </c>
      <c r="F58" s="437">
        <v>24.914121446959321</v>
      </c>
      <c r="G58" s="389">
        <v>8208321.0199999996</v>
      </c>
      <c r="H58" s="437">
        <v>43.574566894808839</v>
      </c>
      <c r="I58" s="389">
        <v>1148059.24</v>
      </c>
      <c r="J58" s="437">
        <v>6.0945696483716958</v>
      </c>
      <c r="K58" s="389">
        <v>4429252.87</v>
      </c>
      <c r="L58" s="437">
        <v>23.513063756592583</v>
      </c>
      <c r="M58" s="389">
        <v>18837412.75</v>
      </c>
    </row>
    <row r="59" spans="1:13" x14ac:dyDescent="0.2">
      <c r="A59" s="387"/>
      <c r="B59" s="388" t="s">
        <v>13</v>
      </c>
      <c r="C59" s="389">
        <v>349260.23</v>
      </c>
      <c r="D59" s="437">
        <v>1.657</v>
      </c>
      <c r="E59" s="389">
        <v>4788033.6100000003</v>
      </c>
      <c r="F59" s="437">
        <v>22.712</v>
      </c>
      <c r="G59" s="389">
        <v>8727089.9600000009</v>
      </c>
      <c r="H59" s="437">
        <v>41.396999999999998</v>
      </c>
      <c r="I59" s="389">
        <v>1798177.99</v>
      </c>
      <c r="J59" s="437">
        <v>8.5299999999999994</v>
      </c>
      <c r="K59" s="389">
        <v>5419024.46</v>
      </c>
      <c r="L59" s="437">
        <v>25.704999999999998</v>
      </c>
      <c r="M59" s="389">
        <v>21081586.25</v>
      </c>
    </row>
    <row r="60" spans="1:13" x14ac:dyDescent="0.2">
      <c r="A60" s="387"/>
      <c r="B60" s="388" t="s">
        <v>14</v>
      </c>
      <c r="C60" s="389">
        <v>374014.18</v>
      </c>
      <c r="D60" s="437">
        <v>1.68</v>
      </c>
      <c r="E60" s="389">
        <v>5633203.4500000002</v>
      </c>
      <c r="F60" s="437">
        <v>25.306999999999999</v>
      </c>
      <c r="G60" s="389">
        <v>8615813.6400000006</v>
      </c>
      <c r="H60" s="437">
        <v>38.706000000000003</v>
      </c>
      <c r="I60" s="389">
        <v>1892314.04</v>
      </c>
      <c r="J60" s="437">
        <v>8.5009999999999994</v>
      </c>
      <c r="K60" s="389">
        <v>5744116.3399999999</v>
      </c>
      <c r="L60" s="437">
        <v>25.805</v>
      </c>
      <c r="M60" s="389">
        <v>22259461.640000001</v>
      </c>
    </row>
    <row r="61" spans="1:13" x14ac:dyDescent="0.2">
      <c r="A61" s="387"/>
      <c r="B61" s="388" t="s">
        <v>15</v>
      </c>
      <c r="C61" s="389">
        <v>419970</v>
      </c>
      <c r="D61" s="437">
        <v>1.907</v>
      </c>
      <c r="E61" s="389">
        <v>5051178.08</v>
      </c>
      <c r="F61" s="437">
        <v>22.942</v>
      </c>
      <c r="G61" s="389">
        <v>9162314.9800000004</v>
      </c>
      <c r="H61" s="437">
        <v>41.615000000000002</v>
      </c>
      <c r="I61" s="389">
        <v>1773919.58</v>
      </c>
      <c r="J61" s="437">
        <v>8.0570000000000004</v>
      </c>
      <c r="K61" s="389">
        <v>5609661.1200000001</v>
      </c>
      <c r="L61" s="437">
        <v>25.478999999999999</v>
      </c>
      <c r="M61" s="389">
        <v>22017043.77</v>
      </c>
    </row>
    <row r="62" spans="1:13" x14ac:dyDescent="0.2">
      <c r="A62" s="387"/>
      <c r="B62" s="388" t="s">
        <v>16</v>
      </c>
      <c r="C62" s="389">
        <v>463717.13</v>
      </c>
      <c r="D62" s="437">
        <f>C62*100/M62</f>
        <v>2.2888518383900816</v>
      </c>
      <c r="E62" s="389">
        <v>4651823.82</v>
      </c>
      <c r="F62" s="437">
        <f>E62*100/M62</f>
        <v>22.960841455811156</v>
      </c>
      <c r="G62" s="389">
        <v>9368984</v>
      </c>
      <c r="H62" s="437">
        <f>G62*100/M62</f>
        <v>46.244175306284802</v>
      </c>
      <c r="I62" s="389">
        <v>873220.77</v>
      </c>
      <c r="J62" s="437">
        <f>I62*100/M62</f>
        <v>4.3101124272353335</v>
      </c>
      <c r="K62" s="389">
        <v>4902068.5</v>
      </c>
      <c r="L62" s="437">
        <f>K62*100/M62</f>
        <v>24.196019021637415</v>
      </c>
      <c r="M62" s="389">
        <v>20259814.210000001</v>
      </c>
    </row>
    <row r="63" spans="1:13" x14ac:dyDescent="0.2">
      <c r="A63" s="387"/>
      <c r="B63" s="388" t="s">
        <v>17</v>
      </c>
      <c r="C63" s="406">
        <v>460078.85</v>
      </c>
      <c r="D63" s="437">
        <f>C63*100/M63</f>
        <v>2.3727520449266599</v>
      </c>
      <c r="E63" s="389">
        <v>4787937.0599999996</v>
      </c>
      <c r="F63" s="437">
        <f>E63*100/M63</f>
        <v>24.692696589063242</v>
      </c>
      <c r="G63" s="389">
        <v>9097941.0600000005</v>
      </c>
      <c r="H63" s="437">
        <f>G63*100/M63</f>
        <v>46.92056210525049</v>
      </c>
      <c r="I63" s="389">
        <v>406518.95</v>
      </c>
      <c r="J63" s="437">
        <f>I63*100/M63</f>
        <v>2.0965290404328272</v>
      </c>
      <c r="K63" s="389">
        <v>4637618</v>
      </c>
      <c r="L63" s="437">
        <f>K63*100/M63</f>
        <v>23.91746022032677</v>
      </c>
      <c r="M63" s="389">
        <v>19390093.920000002</v>
      </c>
    </row>
    <row r="64" spans="1:13" x14ac:dyDescent="0.2">
      <c r="A64" s="395"/>
      <c r="B64" s="396" t="s">
        <v>18</v>
      </c>
      <c r="C64" s="408">
        <v>495875.35</v>
      </c>
      <c r="D64" s="440">
        <f>C64*100/M64</f>
        <v>2.3431184412064949</v>
      </c>
      <c r="E64" s="397">
        <v>5423531.9100000001</v>
      </c>
      <c r="F64" s="440">
        <f>E64*100/M64</f>
        <v>25.627363075807025</v>
      </c>
      <c r="G64" s="397">
        <v>9338796.5099999998</v>
      </c>
      <c r="H64" s="440">
        <f>G64*100/M64</f>
        <v>44.127836403353896</v>
      </c>
      <c r="I64" s="397">
        <v>1107318.32</v>
      </c>
      <c r="J64" s="440">
        <f>I64*100/M64</f>
        <v>5.2323189202241949</v>
      </c>
      <c r="K64" s="397">
        <v>4797528.88</v>
      </c>
      <c r="L64" s="440">
        <f>K64*100/M64</f>
        <v>22.669363159408391</v>
      </c>
      <c r="M64" s="397">
        <v>21163050.969999999</v>
      </c>
    </row>
    <row r="65" spans="1:13" x14ac:dyDescent="0.2">
      <c r="A65" s="379">
        <v>2021</v>
      </c>
      <c r="B65" s="380" t="s">
        <v>7</v>
      </c>
      <c r="C65" s="381">
        <v>525708.11</v>
      </c>
      <c r="D65" s="437">
        <f t="shared" ref="D65:D70" si="0">C65*100/M65</f>
        <v>2.632513846585129</v>
      </c>
      <c r="E65" s="381">
        <v>5630578.5599999996</v>
      </c>
      <c r="F65" s="437">
        <f t="shared" ref="F65:F70" si="1">E65*100/M65</f>
        <v>28.195448655881222</v>
      </c>
      <c r="G65" s="381">
        <v>9092373.8300000001</v>
      </c>
      <c r="H65" s="437">
        <f t="shared" ref="H65:H70" si="2">G65*100/M65</f>
        <v>45.530589219563808</v>
      </c>
      <c r="I65" s="381">
        <v>181004.54</v>
      </c>
      <c r="J65" s="437">
        <f t="shared" ref="J65:J70" si="3">I65*100/M65</f>
        <v>0.90639073048496799</v>
      </c>
      <c r="K65" s="381">
        <v>4540148.63</v>
      </c>
      <c r="L65" s="437">
        <f t="shared" ref="L65:L70" si="4">K65*100/M65</f>
        <v>22.735057547484868</v>
      </c>
      <c r="M65" s="381">
        <v>19969813.670000002</v>
      </c>
    </row>
    <row r="66" spans="1:13" x14ac:dyDescent="0.2">
      <c r="A66" s="387"/>
      <c r="B66" s="388" t="s">
        <v>8</v>
      </c>
      <c r="C66" s="389">
        <v>461876.37</v>
      </c>
      <c r="D66" s="437">
        <f t="shared" si="0"/>
        <v>2.4196989535453741</v>
      </c>
      <c r="E66" s="389">
        <v>5216398.53</v>
      </c>
      <c r="F66" s="437">
        <f t="shared" si="1"/>
        <v>27.32790608949453</v>
      </c>
      <c r="G66" s="389">
        <v>8534372.6099999994</v>
      </c>
      <c r="H66" s="437">
        <f t="shared" si="2"/>
        <v>44.710259746744143</v>
      </c>
      <c r="I66" s="389">
        <v>551906.42000000004</v>
      </c>
      <c r="J66" s="437">
        <f t="shared" si="3"/>
        <v>2.89135247799963</v>
      </c>
      <c r="K66" s="389">
        <v>4323621.04</v>
      </c>
      <c r="L66" s="437">
        <f t="shared" si="4"/>
        <v>22.650782732216335</v>
      </c>
      <c r="M66" s="389">
        <v>19088174.969999999</v>
      </c>
    </row>
    <row r="67" spans="1:13" x14ac:dyDescent="0.2">
      <c r="A67" s="387"/>
      <c r="B67" s="388" t="s">
        <v>9</v>
      </c>
      <c r="C67" s="389">
        <v>462413.6</v>
      </c>
      <c r="D67" s="437">
        <f t="shared" si="0"/>
        <v>2.2144073532528097</v>
      </c>
      <c r="E67" s="389">
        <v>5332520.55</v>
      </c>
      <c r="F67" s="437">
        <f t="shared" si="1"/>
        <v>25.536387159226539</v>
      </c>
      <c r="G67" s="389">
        <v>9631322.9000000004</v>
      </c>
      <c r="H67" s="437">
        <f t="shared" si="2"/>
        <v>46.122502130802765</v>
      </c>
      <c r="I67" s="389">
        <v>499444.1</v>
      </c>
      <c r="J67" s="437">
        <f t="shared" si="3"/>
        <v>2.3917391001880821</v>
      </c>
      <c r="K67" s="389">
        <v>4956346.55</v>
      </c>
      <c r="L67" s="437">
        <f t="shared" si="4"/>
        <v>23.734964208641777</v>
      </c>
      <c r="M67" s="389">
        <v>20882047.710000001</v>
      </c>
    </row>
    <row r="68" spans="1:13" x14ac:dyDescent="0.2">
      <c r="A68" s="387"/>
      <c r="B68" s="388" t="s">
        <v>10</v>
      </c>
      <c r="C68" s="389">
        <v>406985.25</v>
      </c>
      <c r="D68" s="437">
        <f t="shared" si="0"/>
        <v>1.9894135693836017</v>
      </c>
      <c r="E68" s="389">
        <v>5262582.79</v>
      </c>
      <c r="F68" s="437">
        <f t="shared" si="1"/>
        <v>25.724405521896959</v>
      </c>
      <c r="G68" s="389">
        <v>9088603.3599999994</v>
      </c>
      <c r="H68" s="437">
        <f t="shared" si="2"/>
        <v>44.426649002953781</v>
      </c>
      <c r="I68" s="389">
        <v>1233500.7</v>
      </c>
      <c r="J68" s="437">
        <f t="shared" si="3"/>
        <v>6.0295625711845116</v>
      </c>
      <c r="K68" s="389">
        <v>4465876.62</v>
      </c>
      <c r="L68" s="437">
        <f t="shared" si="4"/>
        <v>21.829969383462853</v>
      </c>
      <c r="M68" s="389">
        <v>20457548.710000001</v>
      </c>
    </row>
    <row r="69" spans="1:13" x14ac:dyDescent="0.2">
      <c r="A69" s="387"/>
      <c r="B69" s="388" t="s">
        <v>11</v>
      </c>
      <c r="C69" s="389">
        <v>408880.08</v>
      </c>
      <c r="D69" s="437">
        <f t="shared" si="0"/>
        <v>2.0956254794329192</v>
      </c>
      <c r="E69" s="389">
        <v>4852304.83</v>
      </c>
      <c r="F69" s="437">
        <f t="shared" si="1"/>
        <v>24.869427817866352</v>
      </c>
      <c r="G69" s="389">
        <v>8466615.3300000001</v>
      </c>
      <c r="H69" s="437">
        <f t="shared" si="2"/>
        <v>43.39378629084927</v>
      </c>
      <c r="I69" s="389">
        <v>1734907.79</v>
      </c>
      <c r="J69" s="437">
        <f t="shared" si="3"/>
        <v>8.8918906716870545</v>
      </c>
      <c r="K69" s="389">
        <v>4048415.7</v>
      </c>
      <c r="L69" s="437">
        <f t="shared" si="4"/>
        <v>20.749269791417223</v>
      </c>
      <c r="M69" s="389">
        <v>19511123.719999999</v>
      </c>
    </row>
    <row r="70" spans="1:13" x14ac:dyDescent="0.2">
      <c r="A70" s="387"/>
      <c r="B70" s="388" t="s">
        <v>12</v>
      </c>
      <c r="C70" s="389">
        <v>349118.77</v>
      </c>
      <c r="D70" s="437">
        <f t="shared" si="0"/>
        <v>1.6675009876832958</v>
      </c>
      <c r="E70" s="389">
        <v>4498186.83</v>
      </c>
      <c r="F70" s="437">
        <f t="shared" si="1"/>
        <v>21.484754262307334</v>
      </c>
      <c r="G70" s="389">
        <v>9465890.3900000006</v>
      </c>
      <c r="H70" s="437">
        <f t="shared" si="2"/>
        <v>45.212068015211038</v>
      </c>
      <c r="I70" s="389">
        <v>1730456.91</v>
      </c>
      <c r="J70" s="437">
        <f t="shared" si="3"/>
        <v>8.2652061548234261</v>
      </c>
      <c r="K70" s="389">
        <v>4892992.58</v>
      </c>
      <c r="L70" s="437">
        <f t="shared" si="4"/>
        <v>23.370470627738055</v>
      </c>
      <c r="M70" s="389">
        <v>20936645.469999999</v>
      </c>
    </row>
    <row r="71" spans="1:13" x14ac:dyDescent="0.2">
      <c r="A71" s="387"/>
      <c r="B71" s="388" t="s">
        <v>13</v>
      </c>
      <c r="C71" s="389"/>
      <c r="D71" s="437"/>
      <c r="E71" s="389"/>
      <c r="F71" s="437"/>
      <c r="G71" s="389"/>
      <c r="H71" s="437"/>
      <c r="I71" s="389"/>
      <c r="J71" s="437"/>
      <c r="K71" s="389"/>
      <c r="L71" s="437"/>
      <c r="M71" s="389"/>
    </row>
    <row r="72" spans="1:13" x14ac:dyDescent="0.2">
      <c r="A72" s="387"/>
      <c r="B72" s="388" t="s">
        <v>14</v>
      </c>
      <c r="C72" s="389"/>
      <c r="D72" s="437"/>
      <c r="E72" s="389"/>
      <c r="F72" s="437"/>
      <c r="G72" s="389"/>
      <c r="H72" s="437"/>
      <c r="I72" s="389"/>
      <c r="J72" s="437"/>
      <c r="K72" s="389"/>
      <c r="L72" s="437"/>
      <c r="M72" s="389"/>
    </row>
    <row r="73" spans="1:13" x14ac:dyDescent="0.2">
      <c r="A73" s="387"/>
      <c r="B73" s="388" t="s">
        <v>15</v>
      </c>
      <c r="C73" s="389"/>
      <c r="D73" s="437"/>
      <c r="E73" s="389"/>
      <c r="F73" s="437"/>
      <c r="G73" s="389"/>
      <c r="H73" s="437"/>
      <c r="I73" s="389"/>
      <c r="J73" s="437"/>
      <c r="K73" s="389"/>
      <c r="L73" s="437"/>
      <c r="M73" s="389"/>
    </row>
    <row r="74" spans="1:13" x14ac:dyDescent="0.2">
      <c r="A74" s="387"/>
      <c r="B74" s="388" t="s">
        <v>16</v>
      </c>
      <c r="C74" s="389"/>
      <c r="D74" s="437"/>
      <c r="E74" s="389"/>
      <c r="F74" s="437"/>
      <c r="G74" s="389"/>
      <c r="H74" s="437"/>
      <c r="I74" s="389"/>
      <c r="J74" s="437"/>
      <c r="K74" s="389"/>
      <c r="L74" s="437"/>
      <c r="M74" s="389"/>
    </row>
    <row r="75" spans="1:13" x14ac:dyDescent="0.2">
      <c r="A75" s="387"/>
      <c r="B75" s="388" t="s">
        <v>17</v>
      </c>
      <c r="C75" s="406"/>
      <c r="D75" s="437"/>
      <c r="E75" s="389"/>
      <c r="F75" s="437"/>
      <c r="G75" s="389"/>
      <c r="H75" s="437"/>
      <c r="I75" s="389"/>
      <c r="J75" s="437"/>
      <c r="K75" s="389"/>
      <c r="L75" s="437"/>
      <c r="M75" s="389"/>
    </row>
    <row r="76" spans="1:13" x14ac:dyDescent="0.2">
      <c r="A76" s="395"/>
      <c r="B76" s="396" t="s">
        <v>18</v>
      </c>
      <c r="C76" s="408"/>
      <c r="D76" s="440"/>
      <c r="E76" s="397"/>
      <c r="F76" s="440"/>
      <c r="G76" s="397"/>
      <c r="H76" s="440"/>
      <c r="I76" s="397"/>
      <c r="J76" s="440"/>
      <c r="K76" s="397"/>
      <c r="L76" s="440"/>
      <c r="M76" s="397"/>
    </row>
    <row r="79" spans="1:13" x14ac:dyDescent="0.2">
      <c r="A79" s="87" t="s">
        <v>246</v>
      </c>
    </row>
    <row r="80" spans="1:13" x14ac:dyDescent="0.2">
      <c r="A80" s="87" t="s">
        <v>247</v>
      </c>
    </row>
  </sheetData>
  <mergeCells count="12">
    <mergeCell ref="A65:A76"/>
    <mergeCell ref="B2:M2"/>
    <mergeCell ref="C3:D3"/>
    <mergeCell ref="A41:A52"/>
    <mergeCell ref="A53:A64"/>
    <mergeCell ref="A5:A16"/>
    <mergeCell ref="A17:A28"/>
    <mergeCell ref="E3:F3"/>
    <mergeCell ref="G3:H3"/>
    <mergeCell ref="I3:J3"/>
    <mergeCell ref="K3:L3"/>
    <mergeCell ref="A29:A40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J8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I2"/>
    </sheetView>
  </sheetViews>
  <sheetFormatPr defaultRowHeight="14.25" x14ac:dyDescent="0.2"/>
  <cols>
    <col min="1" max="1" width="21.28515625" style="85" customWidth="1"/>
    <col min="2" max="2" width="9.140625" style="85"/>
    <col min="3" max="3" width="22.7109375" style="85" customWidth="1"/>
    <col min="4" max="4" width="10.28515625" style="85" customWidth="1"/>
    <col min="5" max="5" width="22.7109375" style="85" customWidth="1"/>
    <col min="6" max="6" width="10.28515625" style="85" customWidth="1"/>
    <col min="7" max="7" width="22.7109375" style="85" customWidth="1"/>
    <col min="8" max="8" width="10.28515625" style="85" customWidth="1"/>
    <col min="9" max="9" width="22.7109375" style="85" customWidth="1"/>
    <col min="10" max="16384" width="9.140625" style="85"/>
  </cols>
  <sheetData>
    <row r="2" spans="1:10" ht="26.25" customHeight="1" x14ac:dyDescent="0.2">
      <c r="B2" s="326" t="s">
        <v>205</v>
      </c>
      <c r="C2" s="327"/>
      <c r="D2" s="327"/>
      <c r="E2" s="327"/>
      <c r="F2" s="327"/>
      <c r="G2" s="327"/>
      <c r="H2" s="327"/>
      <c r="I2" s="327"/>
    </row>
    <row r="3" spans="1:10" ht="33" customHeight="1" x14ac:dyDescent="0.2">
      <c r="A3" s="412" t="s">
        <v>2</v>
      </c>
      <c r="B3" s="413" t="s">
        <v>32</v>
      </c>
      <c r="C3" s="414" t="s">
        <v>201</v>
      </c>
      <c r="D3" s="415" t="s">
        <v>202</v>
      </c>
      <c r="E3" s="416" t="s">
        <v>203</v>
      </c>
      <c r="F3" s="415" t="s">
        <v>202</v>
      </c>
      <c r="G3" s="414" t="s">
        <v>199</v>
      </c>
      <c r="H3" s="415" t="s">
        <v>202</v>
      </c>
      <c r="I3" s="414" t="s">
        <v>200</v>
      </c>
      <c r="J3" s="374"/>
    </row>
    <row r="4" spans="1:10" x14ac:dyDescent="0.2">
      <c r="A4" s="379">
        <v>2016</v>
      </c>
      <c r="B4" s="450" t="s">
        <v>7</v>
      </c>
      <c r="C4" s="451">
        <v>4741938</v>
      </c>
      <c r="D4" s="452">
        <v>11.874844315925774</v>
      </c>
      <c r="E4" s="451">
        <v>2683677</v>
      </c>
      <c r="F4" s="433">
        <v>6.7205110166414519</v>
      </c>
      <c r="G4" s="451">
        <v>7425615</v>
      </c>
      <c r="H4" s="433">
        <v>18.595355332567227</v>
      </c>
      <c r="I4" s="453">
        <v>39932633</v>
      </c>
      <c r="J4" s="374"/>
    </row>
    <row r="5" spans="1:10" x14ac:dyDescent="0.2">
      <c r="A5" s="387"/>
      <c r="B5" s="454" t="s">
        <v>8</v>
      </c>
      <c r="C5" s="455">
        <v>4753107</v>
      </c>
      <c r="D5" s="456">
        <v>11.881518158365648</v>
      </c>
      <c r="E5" s="455">
        <v>2689683</v>
      </c>
      <c r="F5" s="436">
        <v>6.7235005239199097</v>
      </c>
      <c r="G5" s="455">
        <v>7442790</v>
      </c>
      <c r="H5" s="436">
        <v>18.605018682285557</v>
      </c>
      <c r="I5" s="457">
        <v>40004206</v>
      </c>
      <c r="J5" s="374"/>
    </row>
    <row r="6" spans="1:10" x14ac:dyDescent="0.2">
      <c r="A6" s="387"/>
      <c r="B6" s="454" t="s">
        <v>9</v>
      </c>
      <c r="C6" s="455">
        <v>4765053</v>
      </c>
      <c r="D6" s="456">
        <v>11.881017409698229</v>
      </c>
      <c r="E6" s="455">
        <v>2697610</v>
      </c>
      <c r="F6" s="436">
        <v>6.7261269443542471</v>
      </c>
      <c r="G6" s="455">
        <v>7462663</v>
      </c>
      <c r="H6" s="436">
        <v>18.607144354052476</v>
      </c>
      <c r="I6" s="457">
        <v>40106439</v>
      </c>
      <c r="J6" s="374"/>
    </row>
    <row r="7" spans="1:10" x14ac:dyDescent="0.2">
      <c r="A7" s="387"/>
      <c r="B7" s="454" t="s">
        <v>10</v>
      </c>
      <c r="C7" s="455">
        <v>4777050</v>
      </c>
      <c r="D7" s="456">
        <v>11.877630605327647</v>
      </c>
      <c r="E7" s="455">
        <v>2705131</v>
      </c>
      <c r="F7" s="436">
        <v>6.7260227037649978</v>
      </c>
      <c r="G7" s="455">
        <v>7482181</v>
      </c>
      <c r="H7" s="436">
        <v>18.603653309092646</v>
      </c>
      <c r="I7" s="457">
        <v>40218880</v>
      </c>
      <c r="J7" s="374"/>
    </row>
    <row r="8" spans="1:10" x14ac:dyDescent="0.2">
      <c r="A8" s="387"/>
      <c r="B8" s="454" t="s">
        <v>11</v>
      </c>
      <c r="C8" s="455">
        <v>4791642</v>
      </c>
      <c r="D8" s="456">
        <v>11.884620484455507</v>
      </c>
      <c r="E8" s="455">
        <v>2711726</v>
      </c>
      <c r="F8" s="436">
        <v>6.7258435350200605</v>
      </c>
      <c r="G8" s="455">
        <v>7503368</v>
      </c>
      <c r="H8" s="436">
        <v>18.610464019475565</v>
      </c>
      <c r="I8" s="457">
        <v>40318006</v>
      </c>
      <c r="J8" s="374"/>
    </row>
    <row r="9" spans="1:10" x14ac:dyDescent="0.2">
      <c r="A9" s="387"/>
      <c r="B9" s="454" t="s">
        <v>12</v>
      </c>
      <c r="C9" s="455">
        <v>4805211</v>
      </c>
      <c r="D9" s="456">
        <v>11.892857018223635</v>
      </c>
      <c r="E9" s="455">
        <v>2718529</v>
      </c>
      <c r="F9" s="436">
        <v>6.7283365281762828</v>
      </c>
      <c r="G9" s="455">
        <v>7523740</v>
      </c>
      <c r="H9" s="436">
        <v>18.621193546399919</v>
      </c>
      <c r="I9" s="457">
        <v>40404177</v>
      </c>
      <c r="J9" s="374"/>
    </row>
    <row r="10" spans="1:10" x14ac:dyDescent="0.2">
      <c r="A10" s="387"/>
      <c r="B10" s="454" t="s">
        <v>13</v>
      </c>
      <c r="C10" s="455">
        <v>4810154</v>
      </c>
      <c r="D10" s="456">
        <v>11.890721391172828</v>
      </c>
      <c r="E10" s="455">
        <v>2721805</v>
      </c>
      <c r="F10" s="436">
        <v>6.7283136748015053</v>
      </c>
      <c r="G10" s="455">
        <v>7531959</v>
      </c>
      <c r="H10" s="436">
        <v>18.619035065974334</v>
      </c>
      <c r="I10" s="457">
        <v>40453004</v>
      </c>
      <c r="J10" s="374"/>
    </row>
    <row r="11" spans="1:10" x14ac:dyDescent="0.2">
      <c r="A11" s="387"/>
      <c r="B11" s="454" t="s">
        <v>14</v>
      </c>
      <c r="C11" s="455">
        <v>4825803</v>
      </c>
      <c r="D11" s="456">
        <v>11.893385469859659</v>
      </c>
      <c r="E11" s="455">
        <v>2727323</v>
      </c>
      <c r="F11" s="436">
        <v>6.7215971600610418</v>
      </c>
      <c r="G11" s="455">
        <v>7553126</v>
      </c>
      <c r="H11" s="436">
        <v>18.6149826299207</v>
      </c>
      <c r="I11" s="457">
        <v>40575520</v>
      </c>
      <c r="J11" s="374"/>
    </row>
    <row r="12" spans="1:10" x14ac:dyDescent="0.2">
      <c r="A12" s="387"/>
      <c r="B12" s="454" t="s">
        <v>15</v>
      </c>
      <c r="C12" s="455">
        <v>4836675</v>
      </c>
      <c r="D12" s="456">
        <v>11.892759102407888</v>
      </c>
      <c r="E12" s="455">
        <v>2732469</v>
      </c>
      <c r="F12" s="436">
        <v>6.7187883353331328</v>
      </c>
      <c r="G12" s="455">
        <v>7569144</v>
      </c>
      <c r="H12" s="436">
        <v>18.61154743774102</v>
      </c>
      <c r="I12" s="457">
        <v>40669074</v>
      </c>
      <c r="J12" s="374"/>
    </row>
    <row r="13" spans="1:10" x14ac:dyDescent="0.2">
      <c r="A13" s="387"/>
      <c r="B13" s="454" t="s">
        <v>16</v>
      </c>
      <c r="C13" s="455">
        <v>4849266</v>
      </c>
      <c r="D13" s="456">
        <v>11.893047611078012</v>
      </c>
      <c r="E13" s="455">
        <v>2736537</v>
      </c>
      <c r="F13" s="436">
        <v>6.7114826925304962</v>
      </c>
      <c r="G13" s="455">
        <v>7585803</v>
      </c>
      <c r="H13" s="436">
        <v>18.604530303608509</v>
      </c>
      <c r="I13" s="457">
        <v>40773956</v>
      </c>
      <c r="J13" s="374"/>
    </row>
    <row r="14" spans="1:10" x14ac:dyDescent="0.2">
      <c r="A14" s="387"/>
      <c r="B14" s="454" t="s">
        <v>17</v>
      </c>
      <c r="C14" s="455">
        <v>4861161</v>
      </c>
      <c r="D14" s="456">
        <v>11.88006434817656</v>
      </c>
      <c r="E14" s="455">
        <v>2744973</v>
      </c>
      <c r="F14" s="436">
        <v>6.7083677899183458</v>
      </c>
      <c r="G14" s="455">
        <v>7606134</v>
      </c>
      <c r="H14" s="436">
        <v>18.588432138094905</v>
      </c>
      <c r="I14" s="457">
        <v>40918642</v>
      </c>
      <c r="J14" s="374"/>
    </row>
    <row r="15" spans="1:10" x14ac:dyDescent="0.2">
      <c r="A15" s="395"/>
      <c r="B15" s="458" t="s">
        <v>18</v>
      </c>
      <c r="C15" s="459">
        <v>4872397</v>
      </c>
      <c r="D15" s="460">
        <v>11.875006245325146</v>
      </c>
      <c r="E15" s="459">
        <v>2751881</v>
      </c>
      <c r="F15" s="439">
        <v>6.7068845296045474</v>
      </c>
      <c r="G15" s="459">
        <v>7624278</v>
      </c>
      <c r="H15" s="439">
        <v>18.581890774929693</v>
      </c>
      <c r="I15" s="461">
        <v>41030690</v>
      </c>
      <c r="J15" s="374"/>
    </row>
    <row r="16" spans="1:10" x14ac:dyDescent="0.2">
      <c r="A16" s="379">
        <v>2017</v>
      </c>
      <c r="B16" s="450" t="s">
        <v>7</v>
      </c>
      <c r="C16" s="451">
        <v>4885227</v>
      </c>
      <c r="D16" s="452">
        <v>11.867891074876329</v>
      </c>
      <c r="E16" s="451">
        <v>2758317</v>
      </c>
      <c r="F16" s="433">
        <v>6.7008975644283577</v>
      </c>
      <c r="G16" s="451">
        <v>7643544</v>
      </c>
      <c r="H16" s="433">
        <v>18.568788639304689</v>
      </c>
      <c r="I16" s="453">
        <v>41163396</v>
      </c>
      <c r="J16" s="374"/>
    </row>
    <row r="17" spans="1:10" x14ac:dyDescent="0.2">
      <c r="A17" s="387"/>
      <c r="B17" s="454" t="s">
        <v>8</v>
      </c>
      <c r="C17" s="455">
        <v>4902095</v>
      </c>
      <c r="D17" s="456">
        <v>11.872292836077159</v>
      </c>
      <c r="E17" s="455">
        <v>2764379</v>
      </c>
      <c r="F17" s="436">
        <v>6.6949981585224565</v>
      </c>
      <c r="G17" s="455">
        <v>7666474</v>
      </c>
      <c r="H17" s="436">
        <v>18.567290994599617</v>
      </c>
      <c r="I17" s="457">
        <v>41290213</v>
      </c>
      <c r="J17" s="374"/>
    </row>
    <row r="18" spans="1:10" x14ac:dyDescent="0.2">
      <c r="A18" s="387"/>
      <c r="B18" s="454" t="s">
        <v>9</v>
      </c>
      <c r="C18" s="455">
        <v>4916808</v>
      </c>
      <c r="D18" s="456">
        <v>11.875860456837774</v>
      </c>
      <c r="E18" s="455">
        <v>2772230</v>
      </c>
      <c r="F18" s="436">
        <v>6.6959329374381475</v>
      </c>
      <c r="G18" s="455">
        <v>7689038</v>
      </c>
      <c r="H18" s="436">
        <v>18.571793394275922</v>
      </c>
      <c r="I18" s="457">
        <v>41401699</v>
      </c>
      <c r="J18" s="374"/>
    </row>
    <row r="19" spans="1:10" x14ac:dyDescent="0.2">
      <c r="A19" s="387"/>
      <c r="B19" s="454" t="s">
        <v>10</v>
      </c>
      <c r="C19" s="455">
        <v>4930116</v>
      </c>
      <c r="D19" s="456">
        <v>11.875156550262922</v>
      </c>
      <c r="E19" s="455">
        <v>2779305</v>
      </c>
      <c r="F19" s="436">
        <v>6.694504140658859</v>
      </c>
      <c r="G19" s="455">
        <v>7709421</v>
      </c>
      <c r="H19" s="436">
        <v>18.569660690921783</v>
      </c>
      <c r="I19" s="457">
        <v>41516219</v>
      </c>
      <c r="J19" s="374"/>
    </row>
    <row r="20" spans="1:10" x14ac:dyDescent="0.2">
      <c r="A20" s="387"/>
      <c r="B20" s="454" t="s">
        <v>11</v>
      </c>
      <c r="C20" s="455">
        <v>4944223</v>
      </c>
      <c r="D20" s="456">
        <v>11.875453535876904</v>
      </c>
      <c r="E20" s="455">
        <v>2787351</v>
      </c>
      <c r="F20" s="436">
        <v>6.694895697196511</v>
      </c>
      <c r="G20" s="455">
        <v>7731574</v>
      </c>
      <c r="H20" s="436">
        <v>18.570349233073415</v>
      </c>
      <c r="I20" s="457">
        <v>41633972</v>
      </c>
      <c r="J20" s="374"/>
    </row>
    <row r="21" spans="1:10" x14ac:dyDescent="0.2">
      <c r="A21" s="387"/>
      <c r="B21" s="454" t="s">
        <v>12</v>
      </c>
      <c r="C21" s="455">
        <v>4957698</v>
      </c>
      <c r="D21" s="456">
        <v>11.880624514145</v>
      </c>
      <c r="E21" s="455">
        <v>2794288</v>
      </c>
      <c r="F21" s="436">
        <v>6.6962300875085976</v>
      </c>
      <c r="G21" s="455">
        <v>7751986</v>
      </c>
      <c r="H21" s="436">
        <v>18.576854601653597</v>
      </c>
      <c r="I21" s="457">
        <v>41729271</v>
      </c>
      <c r="J21" s="374"/>
    </row>
    <row r="22" spans="1:10" x14ac:dyDescent="0.2">
      <c r="A22" s="387"/>
      <c r="B22" s="454" t="s">
        <v>13</v>
      </c>
      <c r="C22" s="455">
        <v>4973400</v>
      </c>
      <c r="D22" s="456">
        <v>11.880391446643692</v>
      </c>
      <c r="E22" s="455">
        <v>2800414</v>
      </c>
      <c r="F22" s="436">
        <v>6.6895915334904181</v>
      </c>
      <c r="G22" s="455">
        <v>7773814</v>
      </c>
      <c r="H22" s="436">
        <v>18.56998298013411</v>
      </c>
      <c r="I22" s="457">
        <v>41862257</v>
      </c>
      <c r="J22" s="374"/>
    </row>
    <row r="23" spans="1:10" x14ac:dyDescent="0.2">
      <c r="A23" s="387"/>
      <c r="B23" s="454" t="s">
        <v>14</v>
      </c>
      <c r="C23" s="455">
        <v>4986708</v>
      </c>
      <c r="D23" s="456">
        <v>11.87693045658361</v>
      </c>
      <c r="E23" s="455">
        <v>2807622</v>
      </c>
      <c r="F23" s="436">
        <v>6.6869628705699604</v>
      </c>
      <c r="G23" s="455">
        <v>7794330</v>
      </c>
      <c r="H23" s="436">
        <v>18.563893327153568</v>
      </c>
      <c r="I23" s="457">
        <v>41986505</v>
      </c>
      <c r="J23" s="374"/>
    </row>
    <row r="24" spans="1:10" x14ac:dyDescent="0.2">
      <c r="A24" s="387"/>
      <c r="B24" s="454" t="s">
        <v>15</v>
      </c>
      <c r="C24" s="455">
        <v>4997715</v>
      </c>
      <c r="D24" s="456">
        <v>11.871977719887303</v>
      </c>
      <c r="E24" s="455">
        <v>2812707</v>
      </c>
      <c r="F24" s="436">
        <v>6.6815324276336394</v>
      </c>
      <c r="G24" s="455">
        <v>7810422</v>
      </c>
      <c r="H24" s="436">
        <v>18.553510147520942</v>
      </c>
      <c r="I24" s="457">
        <v>42096735</v>
      </c>
      <c r="J24" s="374"/>
    </row>
    <row r="25" spans="1:10" x14ac:dyDescent="0.2">
      <c r="A25" s="387"/>
      <c r="B25" s="454" t="s">
        <v>16</v>
      </c>
      <c r="C25" s="455">
        <v>5013555</v>
      </c>
      <c r="D25" s="456">
        <v>11.873649930368149</v>
      </c>
      <c r="E25" s="455">
        <v>2820069</v>
      </c>
      <c r="F25" s="436">
        <v>6.6787962005968566</v>
      </c>
      <c r="G25" s="455">
        <v>7833624</v>
      </c>
      <c r="H25" s="436">
        <v>18.552446130965006</v>
      </c>
      <c r="I25" s="457">
        <v>42224211</v>
      </c>
      <c r="J25" s="374"/>
    </row>
    <row r="26" spans="1:10" x14ac:dyDescent="0.2">
      <c r="A26" s="387"/>
      <c r="B26" s="454" t="s">
        <v>17</v>
      </c>
      <c r="C26" s="455">
        <v>5028456</v>
      </c>
      <c r="D26" s="456">
        <v>11.871963839974207</v>
      </c>
      <c r="E26" s="455">
        <v>2827491</v>
      </c>
      <c r="F26" s="436">
        <v>6.675582109071355</v>
      </c>
      <c r="G26" s="455">
        <v>7855947</v>
      </c>
      <c r="H26" s="436">
        <v>18.547545949045563</v>
      </c>
      <c r="I26" s="457">
        <v>42355722</v>
      </c>
      <c r="J26" s="374"/>
    </row>
    <row r="27" spans="1:10" x14ac:dyDescent="0.2">
      <c r="A27" s="395"/>
      <c r="B27" s="458" t="s">
        <v>18</v>
      </c>
      <c r="C27" s="459">
        <v>5041812</v>
      </c>
      <c r="D27" s="460">
        <v>11.858947309593292</v>
      </c>
      <c r="E27" s="459">
        <v>2834822</v>
      </c>
      <c r="F27" s="439">
        <v>6.6678417858650567</v>
      </c>
      <c r="G27" s="459">
        <v>7876634</v>
      </c>
      <c r="H27" s="439">
        <v>18.526789095458348</v>
      </c>
      <c r="I27" s="461">
        <v>42514836</v>
      </c>
      <c r="J27" s="374"/>
    </row>
    <row r="28" spans="1:10" x14ac:dyDescent="0.2">
      <c r="A28" s="379">
        <v>2018</v>
      </c>
      <c r="B28" s="450" t="s">
        <v>7</v>
      </c>
      <c r="C28" s="451">
        <v>5055506</v>
      </c>
      <c r="D28" s="452">
        <v>11.862696426766727</v>
      </c>
      <c r="E28" s="451">
        <v>2843078</v>
      </c>
      <c r="F28" s="433">
        <v>6.6712553069107408</v>
      </c>
      <c r="G28" s="451">
        <v>7898584</v>
      </c>
      <c r="H28" s="433">
        <v>18.533951733677466</v>
      </c>
      <c r="I28" s="453">
        <v>42616837</v>
      </c>
      <c r="J28" s="374"/>
    </row>
    <row r="29" spans="1:10" x14ac:dyDescent="0.2">
      <c r="A29" s="387"/>
      <c r="B29" s="454" t="s">
        <v>8</v>
      </c>
      <c r="C29" s="455">
        <v>5067249</v>
      </c>
      <c r="D29" s="456">
        <v>11.858270235084095</v>
      </c>
      <c r="E29" s="455">
        <v>2850364</v>
      </c>
      <c r="F29" s="436">
        <v>6.6703622775109821</v>
      </c>
      <c r="G29" s="455">
        <v>7917613</v>
      </c>
      <c r="H29" s="436">
        <v>18.528632512595077</v>
      </c>
      <c r="I29" s="457">
        <v>42731772</v>
      </c>
      <c r="J29" s="374"/>
    </row>
    <row r="30" spans="1:10" x14ac:dyDescent="0.2">
      <c r="A30" s="387"/>
      <c r="B30" s="454" t="s">
        <v>9</v>
      </c>
      <c r="C30" s="455">
        <v>5080437</v>
      </c>
      <c r="D30" s="456">
        <v>11.853084601416802</v>
      </c>
      <c r="E30" s="455">
        <v>2858899</v>
      </c>
      <c r="F30" s="436">
        <v>6.6700505712217071</v>
      </c>
      <c r="G30" s="455">
        <v>7939336</v>
      </c>
      <c r="H30" s="436">
        <v>18.523135172638508</v>
      </c>
      <c r="I30" s="457">
        <v>42861729</v>
      </c>
      <c r="J30" s="374"/>
    </row>
    <row r="31" spans="1:10" x14ac:dyDescent="0.2">
      <c r="A31" s="387"/>
      <c r="B31" s="454" t="s">
        <v>10</v>
      </c>
      <c r="C31" s="455">
        <v>5091929</v>
      </c>
      <c r="D31" s="456">
        <v>11.842067410071419</v>
      </c>
      <c r="E31" s="455">
        <v>2866573</v>
      </c>
      <c r="F31" s="436">
        <v>6.6666582943105954</v>
      </c>
      <c r="G31" s="455">
        <v>7958502</v>
      </c>
      <c r="H31" s="436">
        <v>18.508725704382016</v>
      </c>
      <c r="I31" s="457">
        <v>42998649</v>
      </c>
      <c r="J31" s="374"/>
    </row>
    <row r="32" spans="1:10" x14ac:dyDescent="0.2">
      <c r="A32" s="387"/>
      <c r="B32" s="454" t="s">
        <v>11</v>
      </c>
      <c r="C32" s="455">
        <v>5102750</v>
      </c>
      <c r="D32" s="456">
        <v>11.828468831338471</v>
      </c>
      <c r="E32" s="455">
        <v>2876062</v>
      </c>
      <c r="F32" s="436">
        <v>6.6668776099156304</v>
      </c>
      <c r="G32" s="455">
        <v>7978812</v>
      </c>
      <c r="H32" s="436">
        <v>18.495346441254103</v>
      </c>
      <c r="I32" s="457">
        <v>43139565</v>
      </c>
      <c r="J32" s="374"/>
    </row>
    <row r="33" spans="1:10" x14ac:dyDescent="0.2">
      <c r="A33" s="387"/>
      <c r="B33" s="454" t="s">
        <v>12</v>
      </c>
      <c r="C33" s="455">
        <v>5111307</v>
      </c>
      <c r="D33" s="456">
        <v>11.81905678492544</v>
      </c>
      <c r="E33" s="455">
        <v>2884718</v>
      </c>
      <c r="F33" s="436">
        <v>6.6704359277375724</v>
      </c>
      <c r="G33" s="455">
        <v>7996025</v>
      </c>
      <c r="H33" s="436">
        <v>18.489492712663012</v>
      </c>
      <c r="I33" s="457">
        <v>43246319</v>
      </c>
      <c r="J33" s="374"/>
    </row>
    <row r="34" spans="1:10" x14ac:dyDescent="0.2">
      <c r="A34" s="387"/>
      <c r="B34" s="454" t="s">
        <v>13</v>
      </c>
      <c r="C34" s="455">
        <v>5122348</v>
      </c>
      <c r="D34" s="456">
        <v>11.808891085135006</v>
      </c>
      <c r="E34" s="455">
        <v>2893533</v>
      </c>
      <c r="F34" s="436">
        <v>6.6706549512535949</v>
      </c>
      <c r="G34" s="455">
        <v>8015881</v>
      </c>
      <c r="H34" s="436">
        <v>18.479546036388601</v>
      </c>
      <c r="I34" s="457">
        <v>43377045</v>
      </c>
      <c r="J34" s="374"/>
    </row>
    <row r="35" spans="1:10" x14ac:dyDescent="0.2">
      <c r="A35" s="387"/>
      <c r="B35" s="454" t="s">
        <v>14</v>
      </c>
      <c r="C35" s="455">
        <v>5129501</v>
      </c>
      <c r="D35" s="456">
        <v>11.795342805432115</v>
      </c>
      <c r="E35" s="455">
        <v>2899583</v>
      </c>
      <c r="F35" s="436">
        <v>6.6676223433435871</v>
      </c>
      <c r="G35" s="455">
        <v>8029084</v>
      </c>
      <c r="H35" s="436">
        <v>18.462965148775702</v>
      </c>
      <c r="I35" s="457">
        <v>43487511</v>
      </c>
      <c r="J35" s="374"/>
    </row>
    <row r="36" spans="1:10" x14ac:dyDescent="0.2">
      <c r="A36" s="387"/>
      <c r="B36" s="454" t="s">
        <v>15</v>
      </c>
      <c r="C36" s="455">
        <v>5139133</v>
      </c>
      <c r="D36" s="456">
        <v>11.781013701681871</v>
      </c>
      <c r="E36" s="455">
        <v>2906474</v>
      </c>
      <c r="F36" s="436">
        <v>6.6628378789928417</v>
      </c>
      <c r="G36" s="455">
        <v>8045607</v>
      </c>
      <c r="H36" s="436">
        <v>18.443851580674714</v>
      </c>
      <c r="I36" s="457">
        <v>43622163</v>
      </c>
      <c r="J36" s="374"/>
    </row>
    <row r="37" spans="1:10" x14ac:dyDescent="0.2">
      <c r="A37" s="387"/>
      <c r="B37" s="454" t="s">
        <v>16</v>
      </c>
      <c r="C37" s="455">
        <v>5067778</v>
      </c>
      <c r="D37" s="456">
        <v>11.596174147476251</v>
      </c>
      <c r="E37" s="455">
        <v>2916973</v>
      </c>
      <c r="F37" s="436">
        <v>6.6746662721781114</v>
      </c>
      <c r="G37" s="455">
        <v>7984751</v>
      </c>
      <c r="H37" s="436">
        <v>18.270840419654363</v>
      </c>
      <c r="I37" s="457">
        <v>43702155</v>
      </c>
      <c r="J37" s="374"/>
    </row>
    <row r="38" spans="1:10" x14ac:dyDescent="0.2">
      <c r="A38" s="387"/>
      <c r="B38" s="454" t="s">
        <v>17</v>
      </c>
      <c r="C38" s="455">
        <v>5021047</v>
      </c>
      <c r="D38" s="456">
        <v>11.463364061527987</v>
      </c>
      <c r="E38" s="455">
        <v>2928266</v>
      </c>
      <c r="F38" s="436">
        <v>6.6854142626018653</v>
      </c>
      <c r="G38" s="455">
        <v>7949313</v>
      </c>
      <c r="H38" s="436">
        <v>18.14877832412985</v>
      </c>
      <c r="I38" s="457">
        <v>43800816</v>
      </c>
      <c r="J38" s="374"/>
    </row>
    <row r="39" spans="1:10" x14ac:dyDescent="0.2">
      <c r="A39" s="395"/>
      <c r="B39" s="458" t="s">
        <v>18</v>
      </c>
      <c r="C39" s="459">
        <v>5029290</v>
      </c>
      <c r="D39" s="460">
        <v>11.520823678795324</v>
      </c>
      <c r="E39" s="459">
        <v>2854151</v>
      </c>
      <c r="F39" s="439">
        <v>6.5381336975313324</v>
      </c>
      <c r="G39" s="459">
        <v>7883441</v>
      </c>
      <c r="H39" s="439">
        <f t="shared" ref="H39:H58" si="0">D39+F39</f>
        <v>18.058957376326656</v>
      </c>
      <c r="I39" s="461">
        <v>43653910</v>
      </c>
      <c r="J39" s="374"/>
    </row>
    <row r="40" spans="1:10" x14ac:dyDescent="0.2">
      <c r="A40" s="379">
        <v>2019</v>
      </c>
      <c r="B40" s="450" t="s">
        <v>7</v>
      </c>
      <c r="C40" s="451">
        <v>5039336</v>
      </c>
      <c r="D40" s="452">
        <v>11.508803316360636</v>
      </c>
      <c r="E40" s="451">
        <v>2862529</v>
      </c>
      <c r="F40" s="433">
        <v>6.5374254164394863</v>
      </c>
      <c r="G40" s="451">
        <v>7901865</v>
      </c>
      <c r="H40" s="433">
        <f t="shared" si="0"/>
        <v>18.046228732800124</v>
      </c>
      <c r="I40" s="453">
        <v>43786794</v>
      </c>
      <c r="J40" s="374"/>
    </row>
    <row r="41" spans="1:10" x14ac:dyDescent="0.2">
      <c r="A41" s="387"/>
      <c r="B41" s="454" t="s">
        <v>8</v>
      </c>
      <c r="C41" s="455">
        <v>5048778</v>
      </c>
      <c r="D41" s="456">
        <v>11.504311230253226</v>
      </c>
      <c r="E41" s="455">
        <v>2869865</v>
      </c>
      <c r="F41" s="436">
        <v>6.5393685657817935</v>
      </c>
      <c r="G41" s="455">
        <v>7918643</v>
      </c>
      <c r="H41" s="436">
        <f t="shared" si="0"/>
        <v>18.043679796035018</v>
      </c>
      <c r="I41" s="457">
        <v>43885965</v>
      </c>
      <c r="J41" s="374"/>
    </row>
    <row r="42" spans="1:10" x14ac:dyDescent="0.2">
      <c r="A42" s="387"/>
      <c r="B42" s="454" t="s">
        <v>9</v>
      </c>
      <c r="C42" s="455">
        <v>5059731</v>
      </c>
      <c r="D42" s="456">
        <v>11.495339925390368</v>
      </c>
      <c r="E42" s="455">
        <v>2877782</v>
      </c>
      <c r="F42" s="436">
        <f t="shared" ref="F42:F57" si="1">E42*100/I42</f>
        <v>6.5381108839916084</v>
      </c>
      <c r="G42" s="455">
        <v>7937513</v>
      </c>
      <c r="H42" s="436">
        <f t="shared" si="0"/>
        <v>18.033450809381975</v>
      </c>
      <c r="I42" s="457">
        <v>44015497</v>
      </c>
      <c r="J42" s="374"/>
    </row>
    <row r="43" spans="1:10" x14ac:dyDescent="0.2">
      <c r="A43" s="387"/>
      <c r="B43" s="454" t="s">
        <v>10</v>
      </c>
      <c r="C43" s="455">
        <v>5068916</v>
      </c>
      <c r="D43" s="456">
        <f t="shared" ref="D43:D59" si="2">C43*100/I43</f>
        <v>11.485367695899402</v>
      </c>
      <c r="E43" s="455">
        <v>2884589</v>
      </c>
      <c r="F43" s="436">
        <f t="shared" si="1"/>
        <v>6.5360257136923874</v>
      </c>
      <c r="G43" s="455">
        <v>7953505</v>
      </c>
      <c r="H43" s="436">
        <f t="shared" si="0"/>
        <v>18.021393409591788</v>
      </c>
      <c r="I43" s="457">
        <v>44133685</v>
      </c>
      <c r="J43" s="374"/>
    </row>
    <row r="44" spans="1:10" x14ac:dyDescent="0.2">
      <c r="A44" s="387"/>
      <c r="B44" s="454" t="s">
        <v>11</v>
      </c>
      <c r="C44" s="455">
        <v>5078982</v>
      </c>
      <c r="D44" s="456">
        <f>C44*100/I44</f>
        <v>11.481120418459501</v>
      </c>
      <c r="E44" s="455">
        <v>2894472</v>
      </c>
      <c r="F44" s="436">
        <f t="shared" si="1"/>
        <v>6.5430004634510039</v>
      </c>
      <c r="G44" s="455">
        <v>7973454</v>
      </c>
      <c r="H44" s="436">
        <f t="shared" si="0"/>
        <v>18.024120881910505</v>
      </c>
      <c r="I44" s="457">
        <v>44237686</v>
      </c>
      <c r="J44" s="374"/>
    </row>
    <row r="45" spans="1:10" x14ac:dyDescent="0.2">
      <c r="A45" s="387"/>
      <c r="B45" s="454" t="s">
        <v>12</v>
      </c>
      <c r="C45" s="455">
        <v>5082116</v>
      </c>
      <c r="D45" s="456">
        <f t="shared" si="2"/>
        <v>11.468579719906757</v>
      </c>
      <c r="E45" s="455">
        <v>2899833</v>
      </c>
      <c r="F45" s="436">
        <f t="shared" si="1"/>
        <v>6.5439210625881756</v>
      </c>
      <c r="G45" s="455">
        <v>7981949</v>
      </c>
      <c r="H45" s="436">
        <f t="shared" si="0"/>
        <v>18.012500782494932</v>
      </c>
      <c r="I45" s="457">
        <v>44313386</v>
      </c>
      <c r="J45" s="462"/>
    </row>
    <row r="46" spans="1:10" x14ac:dyDescent="0.2">
      <c r="A46" s="387"/>
      <c r="B46" s="454" t="s">
        <v>13</v>
      </c>
      <c r="C46" s="455">
        <v>5089198</v>
      </c>
      <c r="D46" s="456">
        <f t="shared" si="2"/>
        <v>11.449516514660694</v>
      </c>
      <c r="E46" s="455">
        <v>2906260</v>
      </c>
      <c r="F46" s="436">
        <f t="shared" si="1"/>
        <v>6.5384117233988119</v>
      </c>
      <c r="G46" s="455">
        <v>7995458</v>
      </c>
      <c r="H46" s="436">
        <f t="shared" si="0"/>
        <v>17.987928238059506</v>
      </c>
      <c r="I46" s="457">
        <v>44449021</v>
      </c>
      <c r="J46" s="374"/>
    </row>
    <row r="47" spans="1:10" x14ac:dyDescent="0.2">
      <c r="A47" s="387"/>
      <c r="B47" s="454" t="s">
        <v>14</v>
      </c>
      <c r="C47" s="455">
        <v>5097211</v>
      </c>
      <c r="D47" s="456">
        <f t="shared" si="2"/>
        <v>11.441340730458849</v>
      </c>
      <c r="E47" s="455">
        <v>2911305</v>
      </c>
      <c r="F47" s="436">
        <f t="shared" si="1"/>
        <v>6.5347956902879831</v>
      </c>
      <c r="G47" s="455">
        <v>8008516</v>
      </c>
      <c r="H47" s="436">
        <f t="shared" si="0"/>
        <v>17.976136420746833</v>
      </c>
      <c r="I47" s="457">
        <v>44550819</v>
      </c>
      <c r="J47" s="374"/>
    </row>
    <row r="48" spans="1:10" x14ac:dyDescent="0.2">
      <c r="A48" s="387"/>
      <c r="B48" s="454" t="s">
        <v>15</v>
      </c>
      <c r="C48" s="455">
        <v>5106995</v>
      </c>
      <c r="D48" s="456">
        <f t="shared" si="2"/>
        <v>11.42800758791804</v>
      </c>
      <c r="E48" s="455">
        <v>2918766</v>
      </c>
      <c r="F48" s="436">
        <f t="shared" si="1"/>
        <v>6.5313711870399684</v>
      </c>
      <c r="G48" s="455">
        <v>8025761</v>
      </c>
      <c r="H48" s="436">
        <f t="shared" si="0"/>
        <v>17.959378774958008</v>
      </c>
      <c r="I48" s="457">
        <v>44688411</v>
      </c>
      <c r="J48" s="374"/>
    </row>
    <row r="49" spans="1:10" x14ac:dyDescent="0.2">
      <c r="A49" s="387"/>
      <c r="B49" s="454" t="s">
        <v>16</v>
      </c>
      <c r="C49" s="455">
        <v>5116913</v>
      </c>
      <c r="D49" s="456">
        <f t="shared" si="2"/>
        <v>11.427376126208616</v>
      </c>
      <c r="E49" s="455">
        <v>2926441</v>
      </c>
      <c r="F49" s="436">
        <f t="shared" si="1"/>
        <v>6.5354916173399991</v>
      </c>
      <c r="G49" s="455">
        <v>8043354</v>
      </c>
      <c r="H49" s="436">
        <f t="shared" si="0"/>
        <v>17.962867743548614</v>
      </c>
      <c r="I49" s="205">
        <v>44777672</v>
      </c>
      <c r="J49" s="374"/>
    </row>
    <row r="50" spans="1:10" x14ac:dyDescent="0.2">
      <c r="A50" s="387"/>
      <c r="B50" s="454" t="s">
        <v>17</v>
      </c>
      <c r="C50" s="455">
        <v>5126179</v>
      </c>
      <c r="D50" s="463">
        <f t="shared" si="2"/>
        <v>11.423675165701574</v>
      </c>
      <c r="E50" s="455">
        <v>2929121</v>
      </c>
      <c r="F50" s="463">
        <f t="shared" si="1"/>
        <v>6.5275377284006204</v>
      </c>
      <c r="G50" s="455">
        <v>8055300</v>
      </c>
      <c r="H50" s="463">
        <f t="shared" si="0"/>
        <v>17.951212894102195</v>
      </c>
      <c r="I50" s="457">
        <v>44873291</v>
      </c>
      <c r="J50" s="374"/>
    </row>
    <row r="51" spans="1:10" x14ac:dyDescent="0.2">
      <c r="A51" s="395"/>
      <c r="B51" s="458" t="s">
        <v>18</v>
      </c>
      <c r="C51" s="464">
        <v>5134997</v>
      </c>
      <c r="D51" s="465">
        <f t="shared" si="2"/>
        <v>11.421530017044002</v>
      </c>
      <c r="E51" s="459">
        <v>2928614</v>
      </c>
      <c r="F51" s="465">
        <f t="shared" si="1"/>
        <v>6.513977069380041</v>
      </c>
      <c r="G51" s="459">
        <v>8063611</v>
      </c>
      <c r="H51" s="465">
        <f t="shared" si="0"/>
        <v>17.935507086424042</v>
      </c>
      <c r="I51" s="461">
        <v>44958924</v>
      </c>
      <c r="J51" s="374"/>
    </row>
    <row r="52" spans="1:10" x14ac:dyDescent="0.2">
      <c r="A52" s="379">
        <v>2020</v>
      </c>
      <c r="B52" s="450" t="s">
        <v>7</v>
      </c>
      <c r="C52" s="455">
        <v>5145657</v>
      </c>
      <c r="D52" s="463">
        <f t="shared" si="2"/>
        <v>11.416488389549272</v>
      </c>
      <c r="E52" s="455">
        <v>2935466</v>
      </c>
      <c r="F52" s="463">
        <f t="shared" si="1"/>
        <v>6.5128152744958792</v>
      </c>
      <c r="G52" s="455">
        <v>8081123</v>
      </c>
      <c r="H52" s="463">
        <f t="shared" si="0"/>
        <v>17.92930366404515</v>
      </c>
      <c r="I52" s="457">
        <v>45072152</v>
      </c>
      <c r="J52" s="374"/>
    </row>
    <row r="53" spans="1:10" x14ac:dyDescent="0.2">
      <c r="A53" s="387"/>
      <c r="B53" s="454" t="s">
        <v>8</v>
      </c>
      <c r="C53" s="455">
        <v>5150424</v>
      </c>
      <c r="D53" s="463">
        <f t="shared" si="2"/>
        <v>11.405485715439772</v>
      </c>
      <c r="E53" s="455">
        <v>2940668</v>
      </c>
      <c r="F53" s="463">
        <f>E53*100/I53</f>
        <v>6.5120360707877341</v>
      </c>
      <c r="G53" s="455">
        <v>8091092</v>
      </c>
      <c r="H53" s="463">
        <f t="shared" si="0"/>
        <v>17.917521786227507</v>
      </c>
      <c r="I53" s="457">
        <v>45157428</v>
      </c>
      <c r="J53" s="374"/>
    </row>
    <row r="54" spans="1:10" x14ac:dyDescent="0.2">
      <c r="A54" s="387"/>
      <c r="B54" s="454" t="s">
        <v>9</v>
      </c>
      <c r="C54" s="455">
        <v>5154720</v>
      </c>
      <c r="D54" s="463">
        <f t="shared" si="2"/>
        <v>11.394037268151626</v>
      </c>
      <c r="E54" s="455">
        <v>2945579</v>
      </c>
      <c r="F54" s="463">
        <f t="shared" si="1"/>
        <v>6.5109330676127506</v>
      </c>
      <c r="G54" s="455">
        <v>8100299</v>
      </c>
      <c r="H54" s="463">
        <f t="shared" si="0"/>
        <v>17.904970335764375</v>
      </c>
      <c r="I54" s="457">
        <v>45240505</v>
      </c>
      <c r="J54" s="374"/>
    </row>
    <row r="55" spans="1:10" x14ac:dyDescent="0.2">
      <c r="A55" s="387"/>
      <c r="B55" s="454" t="s">
        <v>10</v>
      </c>
      <c r="C55" s="455">
        <v>5157784</v>
      </c>
      <c r="D55" s="463">
        <f t="shared" si="2"/>
        <v>11.385841671453276</v>
      </c>
      <c r="E55" s="455">
        <v>2949839</v>
      </c>
      <c r="F55" s="463">
        <f t="shared" si="1"/>
        <v>6.5117887469265989</v>
      </c>
      <c r="G55" s="455">
        <v>8107623</v>
      </c>
      <c r="H55" s="463">
        <f t="shared" si="0"/>
        <v>17.897630418379876</v>
      </c>
      <c r="I55" s="457">
        <v>45299980</v>
      </c>
      <c r="J55" s="374"/>
    </row>
    <row r="56" spans="1:10" x14ac:dyDescent="0.2">
      <c r="A56" s="387"/>
      <c r="B56" s="454" t="s">
        <v>11</v>
      </c>
      <c r="C56" s="455">
        <v>5161670</v>
      </c>
      <c r="D56" s="463">
        <f t="shared" si="2"/>
        <v>11.37921459087587</v>
      </c>
      <c r="E56" s="455">
        <v>2953321</v>
      </c>
      <c r="F56" s="463">
        <f t="shared" si="1"/>
        <v>6.5107752751997152</v>
      </c>
      <c r="G56" s="455">
        <v>8114991</v>
      </c>
      <c r="H56" s="463">
        <f t="shared" si="0"/>
        <v>17.889989866075585</v>
      </c>
      <c r="I56" s="457">
        <v>45360512</v>
      </c>
      <c r="J56" s="374"/>
    </row>
    <row r="57" spans="1:10" x14ac:dyDescent="0.2">
      <c r="A57" s="387"/>
      <c r="B57" s="454" t="s">
        <v>12</v>
      </c>
      <c r="C57" s="455">
        <v>5167967</v>
      </c>
      <c r="D57" s="463">
        <f t="shared" si="2"/>
        <v>11.367545082018417</v>
      </c>
      <c r="E57" s="455">
        <v>2957970</v>
      </c>
      <c r="F57" s="463">
        <f t="shared" si="1"/>
        <v>6.5063993880491147</v>
      </c>
      <c r="G57" s="455">
        <v>8125937</v>
      </c>
      <c r="H57" s="463">
        <f t="shared" si="0"/>
        <v>17.873944470067531</v>
      </c>
      <c r="I57" s="457">
        <v>45462472</v>
      </c>
      <c r="J57" s="462"/>
    </row>
    <row r="58" spans="1:10" x14ac:dyDescent="0.2">
      <c r="A58" s="387"/>
      <c r="B58" s="454" t="s">
        <v>13</v>
      </c>
      <c r="C58" s="455">
        <v>5176110</v>
      </c>
      <c r="D58" s="463">
        <f t="shared" si="2"/>
        <v>11.358345666656097</v>
      </c>
      <c r="E58" s="455">
        <v>2962732</v>
      </c>
      <c r="F58" s="463">
        <f>E58*100/I58</f>
        <v>6.5013560711931069</v>
      </c>
      <c r="G58" s="455">
        <f>C58+E58</f>
        <v>8138842</v>
      </c>
      <c r="H58" s="463">
        <f t="shared" si="0"/>
        <v>17.859701737849203</v>
      </c>
      <c r="I58" s="457">
        <v>45570985</v>
      </c>
      <c r="J58" s="374"/>
    </row>
    <row r="59" spans="1:10" x14ac:dyDescent="0.2">
      <c r="A59" s="387"/>
      <c r="B59" s="454" t="s">
        <v>14</v>
      </c>
      <c r="C59" s="455">
        <v>5181791</v>
      </c>
      <c r="D59" s="463">
        <f t="shared" si="2"/>
        <v>11.346319400693979</v>
      </c>
      <c r="E59" s="455">
        <v>2967095</v>
      </c>
      <c r="F59" s="463">
        <f t="shared" ref="F59:F61" si="3">E59*100/I59</f>
        <v>6.4969057150707359</v>
      </c>
      <c r="G59" s="455">
        <f t="shared" ref="G59" si="4">C59+E59</f>
        <v>8148886</v>
      </c>
      <c r="H59" s="463">
        <f>D59+F59</f>
        <v>17.843225115764714</v>
      </c>
      <c r="I59" s="457">
        <v>45669356</v>
      </c>
      <c r="J59" s="374"/>
    </row>
    <row r="60" spans="1:10" x14ac:dyDescent="0.2">
      <c r="A60" s="387"/>
      <c r="B60" s="454" t="s">
        <v>15</v>
      </c>
      <c r="C60" s="455">
        <v>5188739</v>
      </c>
      <c r="D60" s="463">
        <f>C60*100/I60</f>
        <v>11.334491509112622</v>
      </c>
      <c r="E60" s="455">
        <v>2971696</v>
      </c>
      <c r="F60" s="463">
        <f>E60*100/I60</f>
        <v>6.4914930351408975</v>
      </c>
      <c r="G60" s="455">
        <f>C60+E60</f>
        <v>8160435</v>
      </c>
      <c r="H60" s="463">
        <f t="shared" ref="H60:H62" si="5">D60+F60</f>
        <v>17.825984544253519</v>
      </c>
      <c r="I60" s="457">
        <v>45778313</v>
      </c>
      <c r="J60" s="374"/>
    </row>
    <row r="61" spans="1:10" x14ac:dyDescent="0.2">
      <c r="A61" s="387"/>
      <c r="B61" s="454" t="s">
        <v>16</v>
      </c>
      <c r="C61" s="455">
        <v>5193871</v>
      </c>
      <c r="D61" s="463">
        <f t="shared" ref="D61" si="6">C61*100/I61</f>
        <v>11.323592534493121</v>
      </c>
      <c r="E61" s="455">
        <v>2976660</v>
      </c>
      <c r="F61" s="463">
        <f t="shared" si="3"/>
        <v>6.4896654063461137</v>
      </c>
      <c r="G61" s="455">
        <f>C61+E61</f>
        <v>8170531</v>
      </c>
      <c r="H61" s="463">
        <f>D61+F61</f>
        <v>17.813257940839236</v>
      </c>
      <c r="I61" s="457">
        <v>45867696</v>
      </c>
      <c r="J61" s="374"/>
    </row>
    <row r="62" spans="1:10" x14ac:dyDescent="0.2">
      <c r="A62" s="387"/>
      <c r="B62" s="454" t="s">
        <v>17</v>
      </c>
      <c r="C62" s="455">
        <v>5198585</v>
      </c>
      <c r="D62" s="463">
        <f>C62*100/I62</f>
        <v>11.309024321150938</v>
      </c>
      <c r="E62" s="455">
        <v>2981403</v>
      </c>
      <c r="F62" s="463">
        <f>E62*100/I62</f>
        <v>6.4857569969813653</v>
      </c>
      <c r="G62" s="455">
        <f>C62+E62</f>
        <v>8179988</v>
      </c>
      <c r="H62" s="463">
        <f t="shared" si="5"/>
        <v>17.794781318132301</v>
      </c>
      <c r="I62" s="457">
        <v>45968466</v>
      </c>
      <c r="J62" s="374"/>
    </row>
    <row r="63" spans="1:10" x14ac:dyDescent="0.2">
      <c r="A63" s="395"/>
      <c r="B63" s="458" t="s">
        <v>18</v>
      </c>
      <c r="C63" s="464">
        <v>5206254</v>
      </c>
      <c r="D63" s="465">
        <f>C63*100/I63</f>
        <v>11.298847933998156</v>
      </c>
      <c r="E63" s="459">
        <v>2986364</v>
      </c>
      <c r="F63" s="465">
        <f>E63*100/I63</f>
        <v>6.4811422399995209</v>
      </c>
      <c r="G63" s="459">
        <f>C63+E63</f>
        <v>8192618</v>
      </c>
      <c r="H63" s="465">
        <f>D63+F63</f>
        <v>17.779990173997675</v>
      </c>
      <c r="I63" s="466">
        <v>46077742</v>
      </c>
      <c r="J63" s="374"/>
    </row>
    <row r="64" spans="1:10" x14ac:dyDescent="0.2">
      <c r="A64" s="379">
        <v>2021</v>
      </c>
      <c r="B64" s="450" t="s">
        <v>7</v>
      </c>
      <c r="C64" s="467">
        <v>5212904</v>
      </c>
      <c r="D64" s="468">
        <f>C64*100/I64</f>
        <v>11.289573982798339</v>
      </c>
      <c r="E64" s="467">
        <v>2990141</v>
      </c>
      <c r="F64" s="469">
        <f>E64*100/I64</f>
        <v>6.4757413599979223</v>
      </c>
      <c r="G64" s="451">
        <f>C64+E64</f>
        <v>8203045</v>
      </c>
      <c r="H64" s="469">
        <f>D64+F64</f>
        <v>17.765315342796264</v>
      </c>
      <c r="I64" s="457">
        <v>46174497</v>
      </c>
      <c r="J64" s="374"/>
    </row>
    <row r="65" spans="1:10" x14ac:dyDescent="0.2">
      <c r="A65" s="387"/>
      <c r="B65" s="454" t="s">
        <v>8</v>
      </c>
      <c r="C65" s="455">
        <v>5221073</v>
      </c>
      <c r="D65" s="470">
        <f t="shared" ref="D65:D69" si="7">C65*100/I65</f>
        <v>11.288850177387713</v>
      </c>
      <c r="E65" s="471">
        <v>2993295</v>
      </c>
      <c r="F65" s="463">
        <f t="shared" ref="F65:F69" si="8">E65*100/I65</f>
        <v>6.4720142376334815</v>
      </c>
      <c r="G65" s="455">
        <f t="shared" ref="G65:G69" si="9">C65+E65</f>
        <v>8214368</v>
      </c>
      <c r="H65" s="463">
        <f t="shared" ref="H65:H69" si="10">D65+F65</f>
        <v>17.760864415021196</v>
      </c>
      <c r="I65" s="457">
        <v>46249821</v>
      </c>
      <c r="J65" s="374"/>
    </row>
    <row r="66" spans="1:10" x14ac:dyDescent="0.2">
      <c r="A66" s="387"/>
      <c r="B66" s="454" t="s">
        <v>9</v>
      </c>
      <c r="C66" s="455">
        <v>5231213</v>
      </c>
      <c r="D66" s="470">
        <f t="shared" si="7"/>
        <v>11.290715119294466</v>
      </c>
      <c r="E66" s="471">
        <v>2996469</v>
      </c>
      <c r="F66" s="463">
        <f>E66*100/I66</f>
        <v>6.4673867882644371</v>
      </c>
      <c r="G66" s="455">
        <f t="shared" si="9"/>
        <v>8227682</v>
      </c>
      <c r="H66" s="463">
        <f>D66+F66</f>
        <v>17.758101907558903</v>
      </c>
      <c r="I66" s="457">
        <v>46331990</v>
      </c>
      <c r="J66" s="374"/>
    </row>
    <row r="67" spans="1:10" x14ac:dyDescent="0.2">
      <c r="A67" s="387"/>
      <c r="B67" s="454" t="s">
        <v>10</v>
      </c>
      <c r="C67" s="455">
        <v>5243082</v>
      </c>
      <c r="D67" s="463">
        <f t="shared" si="7"/>
        <v>11.274602839349164</v>
      </c>
      <c r="E67" s="455">
        <v>3011718</v>
      </c>
      <c r="F67" s="463">
        <f t="shared" si="8"/>
        <v>6.4763290587709639</v>
      </c>
      <c r="G67" s="455">
        <f t="shared" si="9"/>
        <v>8254800</v>
      </c>
      <c r="H67" s="463">
        <f t="shared" si="10"/>
        <v>17.750931898120129</v>
      </c>
      <c r="I67" s="457">
        <v>46503474</v>
      </c>
      <c r="J67" s="374"/>
    </row>
    <row r="68" spans="1:10" x14ac:dyDescent="0.2">
      <c r="A68" s="387"/>
      <c r="B68" s="454" t="s">
        <v>11</v>
      </c>
      <c r="C68" s="455">
        <v>5251274</v>
      </c>
      <c r="D68" s="463">
        <f t="shared" si="7"/>
        <v>11.268007164113104</v>
      </c>
      <c r="E68" s="455">
        <v>3013801</v>
      </c>
      <c r="F68" s="463">
        <f t="shared" si="8"/>
        <v>6.4669128404290541</v>
      </c>
      <c r="G68" s="455">
        <f t="shared" si="9"/>
        <v>8265075</v>
      </c>
      <c r="H68" s="463">
        <f t="shared" si="10"/>
        <v>17.734920004542158</v>
      </c>
      <c r="I68" s="457">
        <v>46603396</v>
      </c>
      <c r="J68" s="374"/>
    </row>
    <row r="69" spans="1:10" x14ac:dyDescent="0.2">
      <c r="A69" s="387"/>
      <c r="B69" s="454" t="s">
        <v>12</v>
      </c>
      <c r="C69" s="455">
        <v>5261504</v>
      </c>
      <c r="D69" s="463">
        <f t="shared" si="7"/>
        <v>11.264717074583354</v>
      </c>
      <c r="E69" s="455">
        <v>3016720</v>
      </c>
      <c r="F69" s="463">
        <f t="shared" si="8"/>
        <v>6.4587040688816533</v>
      </c>
      <c r="G69" s="455">
        <f t="shared" si="9"/>
        <v>8278224</v>
      </c>
      <c r="H69" s="463">
        <f t="shared" si="10"/>
        <v>17.723421143465007</v>
      </c>
      <c r="I69" s="457">
        <v>46707822</v>
      </c>
      <c r="J69" s="374"/>
    </row>
    <row r="70" spans="1:10" x14ac:dyDescent="0.2">
      <c r="A70" s="387"/>
      <c r="B70" s="454" t="s">
        <v>13</v>
      </c>
      <c r="C70" s="455"/>
      <c r="D70" s="463"/>
      <c r="E70" s="455"/>
      <c r="F70" s="463"/>
      <c r="G70" s="455"/>
      <c r="H70" s="463"/>
      <c r="I70" s="457"/>
      <c r="J70" s="374"/>
    </row>
    <row r="71" spans="1:10" x14ac:dyDescent="0.2">
      <c r="A71" s="387"/>
      <c r="B71" s="454" t="s">
        <v>14</v>
      </c>
      <c r="C71" s="455"/>
      <c r="D71" s="463"/>
      <c r="E71" s="455"/>
      <c r="F71" s="463"/>
      <c r="G71" s="455"/>
      <c r="H71" s="463"/>
      <c r="I71" s="457"/>
      <c r="J71" s="374"/>
    </row>
    <row r="72" spans="1:10" x14ac:dyDescent="0.2">
      <c r="A72" s="387"/>
      <c r="B72" s="454" t="s">
        <v>15</v>
      </c>
      <c r="C72" s="455"/>
      <c r="D72" s="463"/>
      <c r="E72" s="455"/>
      <c r="F72" s="463"/>
      <c r="G72" s="455"/>
      <c r="H72" s="463"/>
      <c r="I72" s="457"/>
      <c r="J72" s="374"/>
    </row>
    <row r="73" spans="1:10" x14ac:dyDescent="0.2">
      <c r="A73" s="387"/>
      <c r="B73" s="454" t="s">
        <v>16</v>
      </c>
      <c r="C73" s="455"/>
      <c r="D73" s="463"/>
      <c r="E73" s="455"/>
      <c r="F73" s="463"/>
      <c r="G73" s="455"/>
      <c r="H73" s="463"/>
      <c r="I73" s="457"/>
      <c r="J73" s="374"/>
    </row>
    <row r="74" spans="1:10" x14ac:dyDescent="0.2">
      <c r="A74" s="387"/>
      <c r="B74" s="454" t="s">
        <v>17</v>
      </c>
      <c r="C74" s="455"/>
      <c r="D74" s="463"/>
      <c r="E74" s="455"/>
      <c r="F74" s="463"/>
      <c r="G74" s="455"/>
      <c r="H74" s="463"/>
      <c r="I74" s="457"/>
      <c r="J74" s="374"/>
    </row>
    <row r="75" spans="1:10" x14ac:dyDescent="0.2">
      <c r="A75" s="395"/>
      <c r="B75" s="458" t="s">
        <v>18</v>
      </c>
      <c r="C75" s="464"/>
      <c r="D75" s="465"/>
      <c r="E75" s="459"/>
      <c r="F75" s="465"/>
      <c r="G75" s="459"/>
      <c r="H75" s="465"/>
      <c r="I75" s="466"/>
      <c r="J75" s="374"/>
    </row>
    <row r="78" spans="1:10" x14ac:dyDescent="0.2">
      <c r="A78" s="87" t="s">
        <v>246</v>
      </c>
    </row>
    <row r="79" spans="1:10" x14ac:dyDescent="0.2">
      <c r="A79" s="87" t="s">
        <v>247</v>
      </c>
    </row>
    <row r="80" spans="1:10" x14ac:dyDescent="0.2">
      <c r="A80" s="66"/>
    </row>
  </sheetData>
  <mergeCells count="7">
    <mergeCell ref="A64:A75"/>
    <mergeCell ref="A40:A51"/>
    <mergeCell ref="A52:A63"/>
    <mergeCell ref="B2:I2"/>
    <mergeCell ref="A4:A15"/>
    <mergeCell ref="A16:A27"/>
    <mergeCell ref="A28:A39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H8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H2"/>
    </sheetView>
  </sheetViews>
  <sheetFormatPr defaultRowHeight="14.25" x14ac:dyDescent="0.2"/>
  <cols>
    <col min="1" max="1" width="21.28515625" style="85" customWidth="1"/>
    <col min="2" max="2" width="9.140625" style="85"/>
    <col min="3" max="8" width="15.85546875" style="85" customWidth="1"/>
    <col min="9" max="16384" width="9.140625" style="85"/>
  </cols>
  <sheetData>
    <row r="2" spans="1:8" ht="26.25" customHeight="1" x14ac:dyDescent="0.2">
      <c r="A2" s="472"/>
      <c r="B2" s="326" t="s">
        <v>221</v>
      </c>
      <c r="C2" s="327"/>
      <c r="D2" s="327"/>
      <c r="E2" s="327"/>
      <c r="F2" s="327"/>
      <c r="G2" s="327"/>
      <c r="H2" s="327"/>
    </row>
    <row r="3" spans="1:8" ht="30" customHeight="1" x14ac:dyDescent="0.2">
      <c r="A3" s="412" t="s">
        <v>2</v>
      </c>
      <c r="B3" s="413" t="s">
        <v>32</v>
      </c>
      <c r="C3" s="378" t="s">
        <v>131</v>
      </c>
      <c r="D3" s="378" t="s">
        <v>197</v>
      </c>
      <c r="E3" s="378" t="s">
        <v>196</v>
      </c>
      <c r="F3" s="378" t="s">
        <v>194</v>
      </c>
      <c r="G3" s="378" t="s">
        <v>195</v>
      </c>
      <c r="H3" s="473" t="s">
        <v>1</v>
      </c>
    </row>
    <row r="4" spans="1:8" x14ac:dyDescent="0.2">
      <c r="A4" s="379">
        <v>2016</v>
      </c>
      <c r="B4" s="450" t="s">
        <v>7</v>
      </c>
      <c r="C4" s="474">
        <v>32645658</v>
      </c>
      <c r="D4" s="474">
        <v>6306416</v>
      </c>
      <c r="E4" s="474">
        <v>590878</v>
      </c>
      <c r="F4" s="474">
        <v>327814</v>
      </c>
      <c r="G4" s="474">
        <v>61867</v>
      </c>
      <c r="H4" s="453">
        <v>39932633</v>
      </c>
    </row>
    <row r="5" spans="1:8" x14ac:dyDescent="0.2">
      <c r="A5" s="387"/>
      <c r="B5" s="454" t="s">
        <v>8</v>
      </c>
      <c r="C5" s="475">
        <v>32723586</v>
      </c>
      <c r="D5" s="475">
        <v>6299349</v>
      </c>
      <c r="E5" s="475">
        <v>590726</v>
      </c>
      <c r="F5" s="475">
        <v>328492</v>
      </c>
      <c r="G5" s="475">
        <v>62053</v>
      </c>
      <c r="H5" s="457">
        <v>40004206</v>
      </c>
    </row>
    <row r="6" spans="1:8" x14ac:dyDescent="0.2">
      <c r="A6" s="387"/>
      <c r="B6" s="454" t="s">
        <v>9</v>
      </c>
      <c r="C6" s="475">
        <v>32802025</v>
      </c>
      <c r="D6" s="475">
        <v>6321177</v>
      </c>
      <c r="E6" s="475">
        <v>592024</v>
      </c>
      <c r="F6" s="475">
        <v>329147</v>
      </c>
      <c r="G6" s="475">
        <v>62066</v>
      </c>
      <c r="H6" s="457">
        <v>40106439</v>
      </c>
    </row>
    <row r="7" spans="1:8" x14ac:dyDescent="0.2">
      <c r="A7" s="387"/>
      <c r="B7" s="454" t="s">
        <v>10</v>
      </c>
      <c r="C7" s="475">
        <v>32897915</v>
      </c>
      <c r="D7" s="475">
        <v>6334921</v>
      </c>
      <c r="E7" s="475">
        <v>594012</v>
      </c>
      <c r="F7" s="475">
        <v>330713</v>
      </c>
      <c r="G7" s="475">
        <v>61319</v>
      </c>
      <c r="H7" s="457">
        <v>40218880</v>
      </c>
    </row>
    <row r="8" spans="1:8" x14ac:dyDescent="0.2">
      <c r="A8" s="387"/>
      <c r="B8" s="454" t="s">
        <v>11</v>
      </c>
      <c r="C8" s="475">
        <v>32975530</v>
      </c>
      <c r="D8" s="475">
        <v>6353940</v>
      </c>
      <c r="E8" s="475">
        <v>595527</v>
      </c>
      <c r="F8" s="475">
        <v>331520</v>
      </c>
      <c r="G8" s="475">
        <v>61489</v>
      </c>
      <c r="H8" s="457">
        <v>40318006</v>
      </c>
    </row>
    <row r="9" spans="1:8" x14ac:dyDescent="0.2">
      <c r="A9" s="387"/>
      <c r="B9" s="454" t="s">
        <v>12</v>
      </c>
      <c r="C9" s="475">
        <v>33047149</v>
      </c>
      <c r="D9" s="475">
        <v>6366372</v>
      </c>
      <c r="E9" s="475">
        <v>597223</v>
      </c>
      <c r="F9" s="475">
        <v>331934</v>
      </c>
      <c r="G9" s="475">
        <v>61499</v>
      </c>
      <c r="H9" s="457">
        <v>40404177</v>
      </c>
    </row>
    <row r="10" spans="1:8" x14ac:dyDescent="0.2">
      <c r="A10" s="387"/>
      <c r="B10" s="454" t="s">
        <v>13</v>
      </c>
      <c r="C10" s="475">
        <v>33090368</v>
      </c>
      <c r="D10" s="475">
        <v>6369973</v>
      </c>
      <c r="E10" s="475">
        <v>599425</v>
      </c>
      <c r="F10" s="475">
        <v>331746</v>
      </c>
      <c r="G10" s="475">
        <v>61492</v>
      </c>
      <c r="H10" s="457">
        <v>40453004</v>
      </c>
    </row>
    <row r="11" spans="1:8" x14ac:dyDescent="0.2">
      <c r="A11" s="387"/>
      <c r="B11" s="454" t="s">
        <v>14</v>
      </c>
      <c r="C11" s="475">
        <v>33185300</v>
      </c>
      <c r="D11" s="475">
        <v>6394563</v>
      </c>
      <c r="E11" s="475">
        <v>601149</v>
      </c>
      <c r="F11" s="475">
        <v>333674</v>
      </c>
      <c r="G11" s="475">
        <v>60834</v>
      </c>
      <c r="H11" s="457">
        <v>40575520</v>
      </c>
    </row>
    <row r="12" spans="1:8" x14ac:dyDescent="0.2">
      <c r="A12" s="387"/>
      <c r="B12" s="454" t="s">
        <v>15</v>
      </c>
      <c r="C12" s="476">
        <v>33259070</v>
      </c>
      <c r="D12" s="476">
        <v>6412553</v>
      </c>
      <c r="E12" s="476">
        <v>602564</v>
      </c>
      <c r="F12" s="476">
        <v>334156</v>
      </c>
      <c r="G12" s="476">
        <v>60731</v>
      </c>
      <c r="H12" s="477">
        <v>40669074</v>
      </c>
    </row>
    <row r="13" spans="1:8" x14ac:dyDescent="0.2">
      <c r="A13" s="387"/>
      <c r="B13" s="454" t="s">
        <v>16</v>
      </c>
      <c r="C13" s="476">
        <v>33339381</v>
      </c>
      <c r="D13" s="476">
        <v>6435355</v>
      </c>
      <c r="E13" s="476">
        <v>603791</v>
      </c>
      <c r="F13" s="476">
        <v>334691</v>
      </c>
      <c r="G13" s="476">
        <v>60738</v>
      </c>
      <c r="H13" s="477">
        <v>40773956</v>
      </c>
    </row>
    <row r="14" spans="1:8" x14ac:dyDescent="0.2">
      <c r="A14" s="387"/>
      <c r="B14" s="454" t="s">
        <v>17</v>
      </c>
      <c r="C14" s="476">
        <v>33394322</v>
      </c>
      <c r="D14" s="476">
        <v>6517624</v>
      </c>
      <c r="E14" s="476">
        <v>608302</v>
      </c>
      <c r="F14" s="476">
        <v>337461</v>
      </c>
      <c r="G14" s="476">
        <v>60933</v>
      </c>
      <c r="H14" s="477">
        <v>40918642</v>
      </c>
    </row>
    <row r="15" spans="1:8" x14ac:dyDescent="0.2">
      <c r="A15" s="395"/>
      <c r="B15" s="458" t="s">
        <v>18</v>
      </c>
      <c r="C15" s="478">
        <v>33489153</v>
      </c>
      <c r="D15" s="478">
        <v>6536569</v>
      </c>
      <c r="E15" s="478">
        <v>609481</v>
      </c>
      <c r="F15" s="478">
        <v>334713</v>
      </c>
      <c r="G15" s="478">
        <v>60774</v>
      </c>
      <c r="H15" s="479">
        <v>41030690</v>
      </c>
    </row>
    <row r="16" spans="1:8" x14ac:dyDescent="0.2">
      <c r="A16" s="379">
        <v>2017</v>
      </c>
      <c r="B16" s="450" t="s">
        <v>7</v>
      </c>
      <c r="C16" s="480">
        <v>33591691</v>
      </c>
      <c r="D16" s="480">
        <v>6572086</v>
      </c>
      <c r="E16" s="480">
        <v>609676</v>
      </c>
      <c r="F16" s="480">
        <v>329473</v>
      </c>
      <c r="G16" s="480">
        <v>60477</v>
      </c>
      <c r="H16" s="481">
        <v>41163403</v>
      </c>
    </row>
    <row r="17" spans="1:8" x14ac:dyDescent="0.2">
      <c r="A17" s="387"/>
      <c r="B17" s="454" t="s">
        <v>8</v>
      </c>
      <c r="C17" s="476">
        <v>33678833</v>
      </c>
      <c r="D17" s="476">
        <v>6608625</v>
      </c>
      <c r="E17" s="476">
        <v>611421</v>
      </c>
      <c r="F17" s="476">
        <v>330358</v>
      </c>
      <c r="G17" s="476">
        <v>60976</v>
      </c>
      <c r="H17" s="477">
        <v>41290213</v>
      </c>
    </row>
    <row r="18" spans="1:8" x14ac:dyDescent="0.2">
      <c r="A18" s="387"/>
      <c r="B18" s="454" t="s">
        <v>9</v>
      </c>
      <c r="C18" s="476">
        <v>33755370</v>
      </c>
      <c r="D18" s="476">
        <v>6639963</v>
      </c>
      <c r="E18" s="476">
        <v>613394</v>
      </c>
      <c r="F18" s="476">
        <v>331918</v>
      </c>
      <c r="G18" s="476">
        <v>61054</v>
      </c>
      <c r="H18" s="477">
        <v>41401699</v>
      </c>
    </row>
    <row r="19" spans="1:8" x14ac:dyDescent="0.2">
      <c r="A19" s="387"/>
      <c r="B19" s="454" t="s">
        <v>10</v>
      </c>
      <c r="C19" s="476">
        <v>33838971</v>
      </c>
      <c r="D19" s="476">
        <v>6667663</v>
      </c>
      <c r="E19" s="476">
        <v>615676</v>
      </c>
      <c r="F19" s="476">
        <v>332975</v>
      </c>
      <c r="G19" s="476">
        <v>60934</v>
      </c>
      <c r="H19" s="477">
        <v>41516219</v>
      </c>
    </row>
    <row r="20" spans="1:8" x14ac:dyDescent="0.2">
      <c r="A20" s="387"/>
      <c r="B20" s="454" t="s">
        <v>11</v>
      </c>
      <c r="C20" s="476">
        <v>33924581</v>
      </c>
      <c r="D20" s="476">
        <v>6695912</v>
      </c>
      <c r="E20" s="476">
        <v>618563</v>
      </c>
      <c r="F20" s="476">
        <v>333662</v>
      </c>
      <c r="G20" s="476">
        <v>61254</v>
      </c>
      <c r="H20" s="477">
        <v>41633972</v>
      </c>
    </row>
    <row r="21" spans="1:8" x14ac:dyDescent="0.2">
      <c r="A21" s="387"/>
      <c r="B21" s="454" t="s">
        <v>12</v>
      </c>
      <c r="C21" s="476">
        <v>33997113</v>
      </c>
      <c r="D21" s="476">
        <v>6715229</v>
      </c>
      <c r="E21" s="476">
        <v>620902</v>
      </c>
      <c r="F21" s="476">
        <v>334451</v>
      </c>
      <c r="G21" s="476">
        <v>61576</v>
      </c>
      <c r="H21" s="477">
        <v>41729271</v>
      </c>
    </row>
    <row r="22" spans="1:8" x14ac:dyDescent="0.2">
      <c r="A22" s="387"/>
      <c r="B22" s="454" t="s">
        <v>13</v>
      </c>
      <c r="C22" s="476">
        <v>34087273</v>
      </c>
      <c r="D22" s="476">
        <v>6755681</v>
      </c>
      <c r="E22" s="476">
        <v>622636</v>
      </c>
      <c r="F22" s="476">
        <v>335131</v>
      </c>
      <c r="G22" s="476">
        <v>61536</v>
      </c>
      <c r="H22" s="477">
        <v>41862257</v>
      </c>
    </row>
    <row r="23" spans="1:8" x14ac:dyDescent="0.2">
      <c r="A23" s="387"/>
      <c r="B23" s="454" t="s">
        <v>14</v>
      </c>
      <c r="C23" s="476">
        <v>34188224</v>
      </c>
      <c r="D23" s="476">
        <v>6775880</v>
      </c>
      <c r="E23" s="476">
        <v>625261</v>
      </c>
      <c r="F23" s="476">
        <v>335864</v>
      </c>
      <c r="G23" s="476">
        <v>61276</v>
      </c>
      <c r="H23" s="477">
        <v>41986505</v>
      </c>
    </row>
    <row r="24" spans="1:8" x14ac:dyDescent="0.2">
      <c r="A24" s="387"/>
      <c r="B24" s="454" t="s">
        <v>15</v>
      </c>
      <c r="C24" s="476">
        <v>34296152</v>
      </c>
      <c r="D24" s="476">
        <v>6775377</v>
      </c>
      <c r="E24" s="476">
        <v>626354</v>
      </c>
      <c r="F24" s="476">
        <v>336434</v>
      </c>
      <c r="G24" s="476">
        <v>62418</v>
      </c>
      <c r="H24" s="477">
        <v>42096735</v>
      </c>
    </row>
    <row r="25" spans="1:8" x14ac:dyDescent="0.2">
      <c r="A25" s="387"/>
      <c r="B25" s="454" t="s">
        <v>16</v>
      </c>
      <c r="C25" s="476">
        <v>34371450</v>
      </c>
      <c r="D25" s="476">
        <v>6826964</v>
      </c>
      <c r="E25" s="476">
        <v>627314</v>
      </c>
      <c r="F25" s="476">
        <v>337332</v>
      </c>
      <c r="G25" s="476">
        <v>61151</v>
      </c>
      <c r="H25" s="477">
        <v>42224211</v>
      </c>
    </row>
    <row r="26" spans="1:8" x14ac:dyDescent="0.2">
      <c r="A26" s="387"/>
      <c r="B26" s="454" t="s">
        <v>17</v>
      </c>
      <c r="C26" s="476">
        <v>34470514</v>
      </c>
      <c r="D26" s="476">
        <v>6859625</v>
      </c>
      <c r="E26" s="476">
        <v>625284</v>
      </c>
      <c r="F26" s="476">
        <v>338459</v>
      </c>
      <c r="G26" s="476">
        <v>61840</v>
      </c>
      <c r="H26" s="477">
        <v>42355722</v>
      </c>
    </row>
    <row r="27" spans="1:8" x14ac:dyDescent="0.2">
      <c r="A27" s="395"/>
      <c r="B27" s="458" t="s">
        <v>18</v>
      </c>
      <c r="C27" s="478">
        <v>34607625</v>
      </c>
      <c r="D27" s="478">
        <v>6879253</v>
      </c>
      <c r="E27" s="478">
        <v>626107</v>
      </c>
      <c r="F27" s="478">
        <v>339668</v>
      </c>
      <c r="G27" s="478">
        <v>62183</v>
      </c>
      <c r="H27" s="479">
        <v>42514836</v>
      </c>
    </row>
    <row r="28" spans="1:8" x14ac:dyDescent="0.2">
      <c r="A28" s="379">
        <v>2018</v>
      </c>
      <c r="B28" s="450" t="s">
        <v>7</v>
      </c>
      <c r="C28" s="480">
        <v>34692581</v>
      </c>
      <c r="D28" s="480">
        <v>6899079</v>
      </c>
      <c r="E28" s="480">
        <v>629224</v>
      </c>
      <c r="F28" s="480">
        <v>334234</v>
      </c>
      <c r="G28" s="480">
        <v>61719</v>
      </c>
      <c r="H28" s="481">
        <v>42616837</v>
      </c>
    </row>
    <row r="29" spans="1:8" x14ac:dyDescent="0.2">
      <c r="A29" s="387"/>
      <c r="B29" s="454" t="s">
        <v>8</v>
      </c>
      <c r="C29" s="476">
        <v>34740169</v>
      </c>
      <c r="D29" s="476">
        <v>6958270</v>
      </c>
      <c r="E29" s="476">
        <v>631984</v>
      </c>
      <c r="F29" s="476">
        <v>338740</v>
      </c>
      <c r="G29" s="476">
        <v>62609</v>
      </c>
      <c r="H29" s="477">
        <v>42731772</v>
      </c>
    </row>
    <row r="30" spans="1:8" x14ac:dyDescent="0.2">
      <c r="A30" s="387"/>
      <c r="B30" s="454" t="s">
        <v>9</v>
      </c>
      <c r="C30" s="476">
        <v>34837253</v>
      </c>
      <c r="D30" s="476">
        <v>6986107</v>
      </c>
      <c r="E30" s="476">
        <v>633692</v>
      </c>
      <c r="F30" s="476">
        <v>342335</v>
      </c>
      <c r="G30" s="476">
        <v>62342</v>
      </c>
      <c r="H30" s="477">
        <v>42861729</v>
      </c>
    </row>
    <row r="31" spans="1:8" x14ac:dyDescent="0.2">
      <c r="A31" s="387"/>
      <c r="B31" s="454" t="s">
        <v>10</v>
      </c>
      <c r="C31" s="476">
        <v>34936278</v>
      </c>
      <c r="D31" s="476">
        <v>7016989</v>
      </c>
      <c r="E31" s="476">
        <v>637179</v>
      </c>
      <c r="F31" s="476">
        <v>345468</v>
      </c>
      <c r="G31" s="476">
        <v>62735</v>
      </c>
      <c r="H31" s="477">
        <v>42998649</v>
      </c>
    </row>
    <row r="32" spans="1:8" x14ac:dyDescent="0.2">
      <c r="A32" s="387"/>
      <c r="B32" s="454" t="s">
        <v>11</v>
      </c>
      <c r="C32" s="476">
        <v>34851003</v>
      </c>
      <c r="D32" s="476">
        <v>7235330</v>
      </c>
      <c r="E32" s="476">
        <v>645894</v>
      </c>
      <c r="F32" s="476">
        <v>344443</v>
      </c>
      <c r="G32" s="476">
        <v>62895</v>
      </c>
      <c r="H32" s="477">
        <v>43139565</v>
      </c>
    </row>
    <row r="33" spans="1:8" x14ac:dyDescent="0.2">
      <c r="A33" s="387"/>
      <c r="B33" s="454" t="s">
        <v>12</v>
      </c>
      <c r="C33" s="476">
        <v>35157100</v>
      </c>
      <c r="D33" s="476">
        <v>7037707</v>
      </c>
      <c r="E33" s="476">
        <v>642269</v>
      </c>
      <c r="F33" s="476">
        <v>344218</v>
      </c>
      <c r="G33" s="476">
        <v>65025</v>
      </c>
      <c r="H33" s="477">
        <v>43246319</v>
      </c>
    </row>
    <row r="34" spans="1:8" x14ac:dyDescent="0.2">
      <c r="A34" s="387"/>
      <c r="B34" s="454" t="s">
        <v>13</v>
      </c>
      <c r="C34" s="476">
        <v>35236825</v>
      </c>
      <c r="D34" s="476">
        <v>7085004</v>
      </c>
      <c r="E34" s="476">
        <v>644779</v>
      </c>
      <c r="F34" s="476">
        <v>345651</v>
      </c>
      <c r="G34" s="476">
        <v>64786</v>
      </c>
      <c r="H34" s="477">
        <v>43377045</v>
      </c>
    </row>
    <row r="35" spans="1:8" x14ac:dyDescent="0.2">
      <c r="A35" s="387"/>
      <c r="B35" s="454" t="s">
        <v>14</v>
      </c>
      <c r="C35" s="476">
        <v>35307490</v>
      </c>
      <c r="D35" s="476">
        <v>7128354</v>
      </c>
      <c r="E35" s="476">
        <v>645534</v>
      </c>
      <c r="F35" s="476">
        <v>341125</v>
      </c>
      <c r="G35" s="476">
        <v>65008</v>
      </c>
      <c r="H35" s="477">
        <v>43487511</v>
      </c>
    </row>
    <row r="36" spans="1:8" x14ac:dyDescent="0.2">
      <c r="A36" s="387"/>
      <c r="B36" s="454" t="s">
        <v>15</v>
      </c>
      <c r="C36" s="476">
        <v>35482424</v>
      </c>
      <c r="D36" s="476">
        <v>7084776</v>
      </c>
      <c r="E36" s="476">
        <v>646918</v>
      </c>
      <c r="F36" s="476">
        <v>342819</v>
      </c>
      <c r="G36" s="476">
        <v>65226</v>
      </c>
      <c r="H36" s="477">
        <v>43622163</v>
      </c>
    </row>
    <row r="37" spans="1:8" x14ac:dyDescent="0.2">
      <c r="A37" s="387"/>
      <c r="B37" s="454" t="s">
        <v>16</v>
      </c>
      <c r="C37" s="476">
        <v>35557434</v>
      </c>
      <c r="D37" s="476">
        <v>7089058</v>
      </c>
      <c r="E37" s="476">
        <v>648126</v>
      </c>
      <c r="F37" s="476">
        <v>341767</v>
      </c>
      <c r="G37" s="476">
        <v>65770</v>
      </c>
      <c r="H37" s="477">
        <v>43702155</v>
      </c>
    </row>
    <row r="38" spans="1:8" x14ac:dyDescent="0.2">
      <c r="A38" s="387"/>
      <c r="B38" s="454" t="s">
        <v>17</v>
      </c>
      <c r="C38" s="476">
        <v>35646302</v>
      </c>
      <c r="D38" s="476">
        <v>7096374</v>
      </c>
      <c r="E38" s="476">
        <v>649252</v>
      </c>
      <c r="F38" s="476">
        <v>342654</v>
      </c>
      <c r="G38" s="476">
        <v>66234</v>
      </c>
      <c r="H38" s="477">
        <v>43800816</v>
      </c>
    </row>
    <row r="39" spans="1:8" x14ac:dyDescent="0.2">
      <c r="A39" s="395"/>
      <c r="B39" s="458" t="s">
        <v>18</v>
      </c>
      <c r="C39" s="478">
        <v>35606634</v>
      </c>
      <c r="D39" s="478">
        <v>6985166</v>
      </c>
      <c r="E39" s="478">
        <v>647644</v>
      </c>
      <c r="F39" s="478">
        <v>348545</v>
      </c>
      <c r="G39" s="478">
        <v>65921</v>
      </c>
      <c r="H39" s="479">
        <v>43653910</v>
      </c>
    </row>
    <row r="40" spans="1:8" x14ac:dyDescent="0.2">
      <c r="A40" s="379">
        <v>2019</v>
      </c>
      <c r="B40" s="450" t="s">
        <v>7</v>
      </c>
      <c r="C40" s="480">
        <v>35733449</v>
      </c>
      <c r="D40" s="480">
        <v>6992030</v>
      </c>
      <c r="E40" s="480">
        <v>648209</v>
      </c>
      <c r="F40" s="480">
        <v>346701</v>
      </c>
      <c r="G40" s="480">
        <v>66405</v>
      </c>
      <c r="H40" s="481">
        <v>43786794</v>
      </c>
    </row>
    <row r="41" spans="1:8" x14ac:dyDescent="0.2">
      <c r="A41" s="387"/>
      <c r="B41" s="454" t="s">
        <v>8</v>
      </c>
      <c r="C41" s="476">
        <v>35809527</v>
      </c>
      <c r="D41" s="476">
        <v>7011823</v>
      </c>
      <c r="E41" s="476">
        <v>649249</v>
      </c>
      <c r="F41" s="476">
        <v>348772</v>
      </c>
      <c r="G41" s="476">
        <v>66594</v>
      </c>
      <c r="H41" s="477">
        <v>43885965</v>
      </c>
    </row>
    <row r="42" spans="1:8" x14ac:dyDescent="0.2">
      <c r="A42" s="387"/>
      <c r="B42" s="454" t="s">
        <v>9</v>
      </c>
      <c r="C42" s="476">
        <v>35925970</v>
      </c>
      <c r="D42" s="476">
        <v>7022015</v>
      </c>
      <c r="E42" s="476">
        <v>651104</v>
      </c>
      <c r="F42" s="476">
        <v>349568</v>
      </c>
      <c r="G42" s="476">
        <v>66840</v>
      </c>
      <c r="H42" s="477">
        <v>44015497</v>
      </c>
    </row>
    <row r="43" spans="1:8" x14ac:dyDescent="0.2">
      <c r="A43" s="387"/>
      <c r="B43" s="454" t="s">
        <v>10</v>
      </c>
      <c r="C43" s="476">
        <v>36101028</v>
      </c>
      <c r="D43" s="476">
        <v>6961816</v>
      </c>
      <c r="E43" s="476">
        <v>654281</v>
      </c>
      <c r="F43" s="476">
        <v>349123</v>
      </c>
      <c r="G43" s="476">
        <v>67437</v>
      </c>
      <c r="H43" s="477">
        <v>44133685</v>
      </c>
    </row>
    <row r="44" spans="1:8" x14ac:dyDescent="0.2">
      <c r="A44" s="387"/>
      <c r="B44" s="454" t="s">
        <v>11</v>
      </c>
      <c r="C44" s="476">
        <v>36206719</v>
      </c>
      <c r="D44" s="476">
        <v>6965752</v>
      </c>
      <c r="E44" s="476">
        <v>657473</v>
      </c>
      <c r="F44" s="476">
        <v>339594</v>
      </c>
      <c r="G44" s="476">
        <v>68148</v>
      </c>
      <c r="H44" s="477">
        <v>44237686</v>
      </c>
    </row>
    <row r="45" spans="1:8" x14ac:dyDescent="0.2">
      <c r="A45" s="387"/>
      <c r="B45" s="454" t="s">
        <v>12</v>
      </c>
      <c r="C45" s="476">
        <v>36275437</v>
      </c>
      <c r="D45" s="476">
        <v>6970263</v>
      </c>
      <c r="E45" s="476">
        <v>659453</v>
      </c>
      <c r="F45" s="476">
        <v>339923</v>
      </c>
      <c r="G45" s="476">
        <v>68310</v>
      </c>
      <c r="H45" s="477">
        <v>44313386</v>
      </c>
    </row>
    <row r="46" spans="1:8" x14ac:dyDescent="0.2">
      <c r="A46" s="387"/>
      <c r="B46" s="454" t="s">
        <v>13</v>
      </c>
      <c r="C46" s="482">
        <v>36395250</v>
      </c>
      <c r="D46" s="476">
        <v>6982705</v>
      </c>
      <c r="E46" s="476">
        <v>661884</v>
      </c>
      <c r="F46" s="476">
        <v>340545</v>
      </c>
      <c r="G46" s="476">
        <v>68637</v>
      </c>
      <c r="H46" s="477">
        <v>44449021</v>
      </c>
    </row>
    <row r="47" spans="1:8" x14ac:dyDescent="0.2">
      <c r="A47" s="387"/>
      <c r="B47" s="454" t="s">
        <v>14</v>
      </c>
      <c r="C47" s="476">
        <v>36557566</v>
      </c>
      <c r="D47" s="476">
        <v>6927116</v>
      </c>
      <c r="E47" s="476">
        <v>655323</v>
      </c>
      <c r="F47" s="476">
        <v>341087</v>
      </c>
      <c r="G47" s="476">
        <v>69727</v>
      </c>
      <c r="H47" s="477">
        <v>44550819</v>
      </c>
    </row>
    <row r="48" spans="1:8" x14ac:dyDescent="0.2">
      <c r="A48" s="387"/>
      <c r="B48" s="454" t="s">
        <v>15</v>
      </c>
      <c r="C48" s="476">
        <v>36666833</v>
      </c>
      <c r="D48" s="476">
        <v>6954901</v>
      </c>
      <c r="E48" s="476">
        <v>665519</v>
      </c>
      <c r="F48" s="476">
        <v>329922</v>
      </c>
      <c r="G48" s="476">
        <v>71236</v>
      </c>
      <c r="H48" s="477">
        <v>44688411</v>
      </c>
    </row>
    <row r="49" spans="1:8" x14ac:dyDescent="0.2">
      <c r="A49" s="387"/>
      <c r="B49" s="454" t="s">
        <v>16</v>
      </c>
      <c r="C49" s="476">
        <v>36749100</v>
      </c>
      <c r="D49" s="476">
        <v>6953397</v>
      </c>
      <c r="E49" s="476">
        <v>665742</v>
      </c>
      <c r="F49" s="476">
        <v>333833</v>
      </c>
      <c r="G49" s="476">
        <v>75600</v>
      </c>
      <c r="H49" s="477">
        <v>44777672</v>
      </c>
    </row>
    <row r="50" spans="1:8" x14ac:dyDescent="0.2">
      <c r="A50" s="387"/>
      <c r="B50" s="454" t="s">
        <v>17</v>
      </c>
      <c r="C50" s="476">
        <v>36837269</v>
      </c>
      <c r="D50" s="476">
        <v>6961857</v>
      </c>
      <c r="E50" s="476">
        <v>667698</v>
      </c>
      <c r="F50" s="476">
        <v>329346</v>
      </c>
      <c r="G50" s="483">
        <v>77121</v>
      </c>
      <c r="H50" s="484">
        <v>44873291</v>
      </c>
    </row>
    <row r="51" spans="1:8" x14ac:dyDescent="0.2">
      <c r="A51" s="395"/>
      <c r="B51" s="458" t="s">
        <v>18</v>
      </c>
      <c r="C51" s="485">
        <v>36930180</v>
      </c>
      <c r="D51" s="478">
        <v>6954031</v>
      </c>
      <c r="E51" s="478">
        <v>667475</v>
      </c>
      <c r="F51" s="478">
        <v>329770</v>
      </c>
      <c r="G51" s="486">
        <v>77468</v>
      </c>
      <c r="H51" s="487">
        <v>44958924</v>
      </c>
    </row>
    <row r="52" spans="1:8" x14ac:dyDescent="0.2">
      <c r="A52" s="379">
        <v>2020</v>
      </c>
      <c r="B52" s="450" t="s">
        <v>7</v>
      </c>
      <c r="C52" s="476">
        <v>37057111</v>
      </c>
      <c r="D52" s="476">
        <v>6937130</v>
      </c>
      <c r="E52" s="476">
        <v>668613</v>
      </c>
      <c r="F52" s="476">
        <v>330690</v>
      </c>
      <c r="G52" s="483">
        <v>78608</v>
      </c>
      <c r="H52" s="484">
        <v>45072152</v>
      </c>
    </row>
    <row r="53" spans="1:8" x14ac:dyDescent="0.2">
      <c r="A53" s="387"/>
      <c r="B53" s="454" t="s">
        <v>8</v>
      </c>
      <c r="C53" s="476">
        <v>37128714</v>
      </c>
      <c r="D53" s="476">
        <v>6944952</v>
      </c>
      <c r="E53" s="476">
        <v>669820</v>
      </c>
      <c r="F53" s="476">
        <v>334119</v>
      </c>
      <c r="G53" s="483">
        <v>79823</v>
      </c>
      <c r="H53" s="484">
        <v>45157428</v>
      </c>
    </row>
    <row r="54" spans="1:8" x14ac:dyDescent="0.2">
      <c r="A54" s="387"/>
      <c r="B54" s="454" t="s">
        <v>9</v>
      </c>
      <c r="C54" s="476">
        <v>37201031</v>
      </c>
      <c r="D54" s="476">
        <v>6952950</v>
      </c>
      <c r="E54" s="476">
        <v>671237</v>
      </c>
      <c r="F54" s="476">
        <v>334820</v>
      </c>
      <c r="G54" s="483">
        <v>80467</v>
      </c>
      <c r="H54" s="484">
        <v>45240505</v>
      </c>
    </row>
    <row r="55" spans="1:8" x14ac:dyDescent="0.2">
      <c r="A55" s="387"/>
      <c r="B55" s="454" t="s">
        <v>10</v>
      </c>
      <c r="C55" s="476">
        <v>37252659</v>
      </c>
      <c r="D55" s="476">
        <v>6959030</v>
      </c>
      <c r="E55" s="476">
        <v>672656</v>
      </c>
      <c r="F55" s="476">
        <v>335235</v>
      </c>
      <c r="G55" s="483">
        <v>80400</v>
      </c>
      <c r="H55" s="484">
        <v>45299980</v>
      </c>
    </row>
    <row r="56" spans="1:8" x14ac:dyDescent="0.2">
      <c r="A56" s="387"/>
      <c r="B56" s="454" t="s">
        <v>11</v>
      </c>
      <c r="C56" s="476">
        <v>37293552</v>
      </c>
      <c r="D56" s="476">
        <v>6975273</v>
      </c>
      <c r="E56" s="476">
        <v>674152</v>
      </c>
      <c r="F56" s="476">
        <v>335691</v>
      </c>
      <c r="G56" s="483">
        <v>81844</v>
      </c>
      <c r="H56" s="484">
        <v>45360512</v>
      </c>
    </row>
    <row r="57" spans="1:8" x14ac:dyDescent="0.2">
      <c r="A57" s="387"/>
      <c r="B57" s="454" t="s">
        <v>12</v>
      </c>
      <c r="C57" s="476">
        <v>37382273</v>
      </c>
      <c r="D57" s="476">
        <v>6985420</v>
      </c>
      <c r="E57" s="476">
        <v>676540</v>
      </c>
      <c r="F57" s="476">
        <v>336463</v>
      </c>
      <c r="G57" s="483">
        <v>81776</v>
      </c>
      <c r="H57" s="484">
        <v>45462472</v>
      </c>
    </row>
    <row r="58" spans="1:8" x14ac:dyDescent="0.2">
      <c r="A58" s="387"/>
      <c r="B58" s="454" t="s">
        <v>13</v>
      </c>
      <c r="C58" s="476">
        <v>37474960</v>
      </c>
      <c r="D58" s="476">
        <v>6999012</v>
      </c>
      <c r="E58" s="476">
        <v>678511</v>
      </c>
      <c r="F58" s="476">
        <v>336155</v>
      </c>
      <c r="G58" s="483">
        <v>82347</v>
      </c>
      <c r="H58" s="484">
        <v>45570985</v>
      </c>
    </row>
    <row r="59" spans="1:8" x14ac:dyDescent="0.2">
      <c r="A59" s="387"/>
      <c r="B59" s="454" t="s">
        <v>14</v>
      </c>
      <c r="C59" s="476">
        <v>37556724</v>
      </c>
      <c r="D59" s="476">
        <v>7017948</v>
      </c>
      <c r="E59" s="476">
        <v>680403</v>
      </c>
      <c r="F59" s="476">
        <v>333916</v>
      </c>
      <c r="G59" s="483">
        <v>80365</v>
      </c>
      <c r="H59" s="484">
        <v>45669356</v>
      </c>
    </row>
    <row r="60" spans="1:8" x14ac:dyDescent="0.2">
      <c r="A60" s="387"/>
      <c r="B60" s="454" t="s">
        <v>15</v>
      </c>
      <c r="C60" s="476">
        <v>37650635</v>
      </c>
      <c r="D60" s="476">
        <v>7030763</v>
      </c>
      <c r="E60" s="476">
        <v>682438</v>
      </c>
      <c r="F60" s="476">
        <v>334357</v>
      </c>
      <c r="G60" s="483">
        <v>80120</v>
      </c>
      <c r="H60" s="484">
        <v>45778313</v>
      </c>
    </row>
    <row r="61" spans="1:8" x14ac:dyDescent="0.2">
      <c r="A61" s="387"/>
      <c r="B61" s="454" t="s">
        <v>16</v>
      </c>
      <c r="C61" s="476">
        <v>37724132</v>
      </c>
      <c r="D61" s="476">
        <v>7044872</v>
      </c>
      <c r="E61" s="476">
        <v>683270</v>
      </c>
      <c r="F61" s="476">
        <v>334966</v>
      </c>
      <c r="G61" s="483">
        <v>80456</v>
      </c>
      <c r="H61" s="484">
        <v>45867696</v>
      </c>
    </row>
    <row r="62" spans="1:8" x14ac:dyDescent="0.2">
      <c r="A62" s="387"/>
      <c r="B62" s="454" t="s">
        <v>17</v>
      </c>
      <c r="C62" s="476">
        <v>37804264</v>
      </c>
      <c r="D62" s="476">
        <v>7062988</v>
      </c>
      <c r="E62" s="476">
        <v>685026</v>
      </c>
      <c r="F62" s="476">
        <v>335735</v>
      </c>
      <c r="G62" s="483">
        <v>80453</v>
      </c>
      <c r="H62" s="484">
        <v>45968466</v>
      </c>
    </row>
    <row r="63" spans="1:8" x14ac:dyDescent="0.2">
      <c r="A63" s="395"/>
      <c r="B63" s="458" t="s">
        <v>18</v>
      </c>
      <c r="C63" s="485">
        <v>37886677</v>
      </c>
      <c r="D63" s="478">
        <v>7086762</v>
      </c>
      <c r="E63" s="478">
        <v>686928</v>
      </c>
      <c r="F63" s="478">
        <v>336584</v>
      </c>
      <c r="G63" s="486">
        <v>80791</v>
      </c>
      <c r="H63" s="487">
        <v>46077742</v>
      </c>
    </row>
    <row r="64" spans="1:8" x14ac:dyDescent="0.2">
      <c r="A64" s="379">
        <v>2021</v>
      </c>
      <c r="B64" s="450" t="s">
        <v>7</v>
      </c>
      <c r="C64" s="476">
        <v>37968389</v>
      </c>
      <c r="D64" s="476">
        <v>7099622</v>
      </c>
      <c r="E64" s="476">
        <v>688324</v>
      </c>
      <c r="F64" s="476">
        <v>337104</v>
      </c>
      <c r="G64" s="483">
        <v>81058</v>
      </c>
      <c r="H64" s="484">
        <v>46174497</v>
      </c>
    </row>
    <row r="65" spans="1:8" x14ac:dyDescent="0.2">
      <c r="A65" s="387"/>
      <c r="B65" s="454" t="s">
        <v>8</v>
      </c>
      <c r="C65" s="476">
        <v>38036232</v>
      </c>
      <c r="D65" s="476">
        <v>7103026</v>
      </c>
      <c r="E65" s="476">
        <v>689807</v>
      </c>
      <c r="F65" s="476">
        <v>337726</v>
      </c>
      <c r="G65" s="483">
        <v>83030</v>
      </c>
      <c r="H65" s="484">
        <v>46249821</v>
      </c>
    </row>
    <row r="66" spans="1:8" x14ac:dyDescent="0.2">
      <c r="A66" s="387"/>
      <c r="B66" s="454" t="s">
        <v>9</v>
      </c>
      <c r="C66" s="476">
        <v>38126111</v>
      </c>
      <c r="D66" s="476">
        <v>7094027</v>
      </c>
      <c r="E66" s="476">
        <v>689839</v>
      </c>
      <c r="F66" s="476">
        <v>337669</v>
      </c>
      <c r="G66" s="483">
        <v>84344</v>
      </c>
      <c r="H66" s="484">
        <v>46331990</v>
      </c>
    </row>
    <row r="67" spans="1:8" x14ac:dyDescent="0.2">
      <c r="A67" s="387"/>
      <c r="B67" s="454" t="s">
        <v>10</v>
      </c>
      <c r="C67" s="476">
        <v>38225015</v>
      </c>
      <c r="D67" s="476">
        <v>7163198</v>
      </c>
      <c r="E67" s="476">
        <v>692737</v>
      </c>
      <c r="F67" s="476">
        <v>337708</v>
      </c>
      <c r="G67" s="483">
        <v>84816</v>
      </c>
      <c r="H67" s="484">
        <v>46503474</v>
      </c>
    </row>
    <row r="68" spans="1:8" x14ac:dyDescent="0.2">
      <c r="A68" s="387"/>
      <c r="B68" s="454" t="s">
        <v>11</v>
      </c>
      <c r="C68" s="476">
        <v>38304399</v>
      </c>
      <c r="D68" s="476">
        <v>7180650</v>
      </c>
      <c r="E68" s="476">
        <v>695652</v>
      </c>
      <c r="F68" s="476">
        <v>338138</v>
      </c>
      <c r="G68" s="483">
        <v>84557</v>
      </c>
      <c r="H68" s="484">
        <v>46603396</v>
      </c>
    </row>
    <row r="69" spans="1:8" x14ac:dyDescent="0.2">
      <c r="A69" s="387"/>
      <c r="B69" s="454" t="s">
        <v>12</v>
      </c>
      <c r="C69" s="476">
        <v>38389439</v>
      </c>
      <c r="D69" s="476">
        <v>7195633</v>
      </c>
      <c r="E69" s="476">
        <v>699147</v>
      </c>
      <c r="F69" s="476">
        <v>338689</v>
      </c>
      <c r="G69" s="483">
        <v>84914</v>
      </c>
      <c r="H69" s="484">
        <v>46707822</v>
      </c>
    </row>
    <row r="70" spans="1:8" x14ac:dyDescent="0.2">
      <c r="A70" s="387"/>
      <c r="B70" s="454" t="s">
        <v>13</v>
      </c>
      <c r="C70" s="476"/>
      <c r="D70" s="476"/>
      <c r="E70" s="476"/>
      <c r="F70" s="476"/>
      <c r="G70" s="483"/>
      <c r="H70" s="484"/>
    </row>
    <row r="71" spans="1:8" x14ac:dyDescent="0.2">
      <c r="A71" s="387"/>
      <c r="B71" s="454" t="s">
        <v>14</v>
      </c>
      <c r="C71" s="476"/>
      <c r="D71" s="476"/>
      <c r="E71" s="476"/>
      <c r="F71" s="476"/>
      <c r="G71" s="483"/>
      <c r="H71" s="484"/>
    </row>
    <row r="72" spans="1:8" x14ac:dyDescent="0.2">
      <c r="A72" s="387"/>
      <c r="B72" s="454" t="s">
        <v>15</v>
      </c>
      <c r="C72" s="476"/>
      <c r="D72" s="476"/>
      <c r="E72" s="476"/>
      <c r="F72" s="476"/>
      <c r="G72" s="483"/>
      <c r="H72" s="484"/>
    </row>
    <row r="73" spans="1:8" x14ac:dyDescent="0.2">
      <c r="A73" s="387"/>
      <c r="B73" s="454" t="s">
        <v>16</v>
      </c>
      <c r="C73" s="476"/>
      <c r="D73" s="476"/>
      <c r="E73" s="476"/>
      <c r="F73" s="476"/>
      <c r="G73" s="483"/>
      <c r="H73" s="484"/>
    </row>
    <row r="74" spans="1:8" x14ac:dyDescent="0.2">
      <c r="A74" s="387"/>
      <c r="B74" s="454" t="s">
        <v>17</v>
      </c>
      <c r="C74" s="476"/>
      <c r="D74" s="476"/>
      <c r="E74" s="476"/>
      <c r="F74" s="476"/>
      <c r="G74" s="483"/>
      <c r="H74" s="484"/>
    </row>
    <row r="75" spans="1:8" x14ac:dyDescent="0.2">
      <c r="A75" s="395"/>
      <c r="B75" s="458" t="s">
        <v>18</v>
      </c>
      <c r="C75" s="485"/>
      <c r="D75" s="478"/>
      <c r="E75" s="478"/>
      <c r="F75" s="478"/>
      <c r="G75" s="486"/>
      <c r="H75" s="487"/>
    </row>
    <row r="78" spans="1:8" x14ac:dyDescent="0.2">
      <c r="A78" s="87" t="s">
        <v>246</v>
      </c>
    </row>
    <row r="79" spans="1:8" x14ac:dyDescent="0.2">
      <c r="A79" s="87" t="s">
        <v>247</v>
      </c>
    </row>
    <row r="80" spans="1:8" x14ac:dyDescent="0.2">
      <c r="A80" s="66"/>
    </row>
  </sheetData>
  <mergeCells count="7">
    <mergeCell ref="A64:A75"/>
    <mergeCell ref="B2:H2"/>
    <mergeCell ref="A28:A39"/>
    <mergeCell ref="A40:A51"/>
    <mergeCell ref="A52:A63"/>
    <mergeCell ref="A4:A15"/>
    <mergeCell ref="A16:A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"/>
  <sheetViews>
    <sheetView topLeftCell="A2" zoomScaleNormal="100" workbookViewId="0">
      <selection activeCell="B2" sqref="B2:M2"/>
    </sheetView>
  </sheetViews>
  <sheetFormatPr defaultRowHeight="14.25" x14ac:dyDescent="0.2"/>
  <cols>
    <col min="1" max="1" width="24.42578125" style="85" customWidth="1"/>
    <col min="2" max="7" width="10.85546875" style="85" customWidth="1"/>
    <col min="8" max="16384" width="9.140625" style="85"/>
  </cols>
  <sheetData>
    <row r="1" spans="1:13" x14ac:dyDescent="0.2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3" ht="15" x14ac:dyDescent="0.25">
      <c r="A2" s="89"/>
      <c r="B2" s="319" t="s">
        <v>235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5" x14ac:dyDescent="0.25">
      <c r="A3" s="84"/>
      <c r="B3" s="322">
        <v>2019</v>
      </c>
      <c r="C3" s="322"/>
      <c r="D3" s="322"/>
      <c r="E3" s="323"/>
      <c r="F3" s="315">
        <v>2020</v>
      </c>
      <c r="G3" s="314"/>
      <c r="H3" s="314"/>
      <c r="I3" s="314"/>
      <c r="J3" s="314"/>
      <c r="K3" s="314"/>
      <c r="L3" s="314"/>
      <c r="M3" s="314"/>
    </row>
    <row r="4" spans="1:13" ht="17.25" customHeight="1" x14ac:dyDescent="0.25">
      <c r="A4" s="104" t="s">
        <v>114</v>
      </c>
      <c r="B4" s="307" t="s">
        <v>15</v>
      </c>
      <c r="C4" s="197" t="s">
        <v>16</v>
      </c>
      <c r="D4" s="197" t="s">
        <v>17</v>
      </c>
      <c r="E4" s="197" t="s">
        <v>18</v>
      </c>
      <c r="F4" s="298" t="s">
        <v>7</v>
      </c>
      <c r="G4" s="299" t="s">
        <v>8</v>
      </c>
      <c r="H4" s="299" t="s">
        <v>9</v>
      </c>
      <c r="I4" s="299" t="s">
        <v>10</v>
      </c>
      <c r="J4" s="299" t="s">
        <v>11</v>
      </c>
      <c r="K4" s="308" t="s">
        <v>12</v>
      </c>
      <c r="L4" s="308" t="s">
        <v>13</v>
      </c>
      <c r="M4" s="308" t="s">
        <v>14</v>
      </c>
    </row>
    <row r="5" spans="1:13" ht="15" x14ac:dyDescent="0.2">
      <c r="A5" s="95" t="s">
        <v>85</v>
      </c>
      <c r="B5" s="57">
        <v>29</v>
      </c>
      <c r="C5" s="57">
        <v>26</v>
      </c>
      <c r="D5" s="57">
        <v>31</v>
      </c>
      <c r="E5" s="58">
        <v>21</v>
      </c>
      <c r="F5" s="57">
        <v>21</v>
      </c>
      <c r="G5" s="57">
        <v>19</v>
      </c>
      <c r="H5" s="301">
        <v>26</v>
      </c>
      <c r="I5" s="301">
        <v>26</v>
      </c>
      <c r="J5" s="301">
        <v>25</v>
      </c>
      <c r="K5" s="57">
        <v>26</v>
      </c>
      <c r="L5" s="57">
        <v>30</v>
      </c>
      <c r="M5" s="57">
        <v>30</v>
      </c>
    </row>
    <row r="6" spans="1:13" ht="15" x14ac:dyDescent="0.2">
      <c r="A6" s="94" t="s">
        <v>89</v>
      </c>
      <c r="B6" s="55">
        <v>26</v>
      </c>
      <c r="C6" s="55">
        <v>28</v>
      </c>
      <c r="D6" s="55">
        <v>40</v>
      </c>
      <c r="E6" s="59">
        <v>33</v>
      </c>
      <c r="F6" s="55">
        <v>29</v>
      </c>
      <c r="G6" s="55">
        <v>26</v>
      </c>
      <c r="H6" s="301">
        <v>31</v>
      </c>
      <c r="I6" s="301">
        <v>27</v>
      </c>
      <c r="J6" s="301">
        <v>25</v>
      </c>
      <c r="K6" s="55">
        <v>27</v>
      </c>
      <c r="L6" s="55">
        <v>25</v>
      </c>
      <c r="M6" s="55">
        <v>31</v>
      </c>
    </row>
    <row r="7" spans="1:13" ht="15" x14ac:dyDescent="0.2">
      <c r="A7" s="94" t="s">
        <v>91</v>
      </c>
      <c r="B7" s="55">
        <v>36</v>
      </c>
      <c r="C7" s="55">
        <v>38</v>
      </c>
      <c r="D7" s="55">
        <v>46</v>
      </c>
      <c r="E7" s="59">
        <v>40</v>
      </c>
      <c r="F7" s="55">
        <v>35</v>
      </c>
      <c r="G7" s="55">
        <v>34</v>
      </c>
      <c r="H7" s="301">
        <v>42</v>
      </c>
      <c r="I7" s="301">
        <v>33</v>
      </c>
      <c r="J7" s="301">
        <v>32</v>
      </c>
      <c r="K7" s="55">
        <v>34</v>
      </c>
      <c r="L7" s="55">
        <v>35</v>
      </c>
      <c r="M7" s="55">
        <v>34</v>
      </c>
    </row>
    <row r="8" spans="1:13" ht="15" x14ac:dyDescent="0.2">
      <c r="A8" s="94" t="s">
        <v>95</v>
      </c>
      <c r="B8" s="55">
        <v>41</v>
      </c>
      <c r="C8" s="55">
        <v>47</v>
      </c>
      <c r="D8" s="55">
        <v>61</v>
      </c>
      <c r="E8" s="59">
        <v>41</v>
      </c>
      <c r="F8" s="55">
        <v>37</v>
      </c>
      <c r="G8" s="55">
        <v>35</v>
      </c>
      <c r="H8" s="301">
        <v>44</v>
      </c>
      <c r="I8" s="301">
        <v>30</v>
      </c>
      <c r="J8" s="301">
        <v>25</v>
      </c>
      <c r="K8" s="55">
        <v>25</v>
      </c>
      <c r="L8" s="55">
        <v>27</v>
      </c>
      <c r="M8" s="55">
        <v>27</v>
      </c>
    </row>
    <row r="9" spans="1:13" ht="15" x14ac:dyDescent="0.2">
      <c r="A9" s="94" t="s">
        <v>98</v>
      </c>
      <c r="B9" s="55">
        <v>31</v>
      </c>
      <c r="C9" s="55">
        <v>32</v>
      </c>
      <c r="D9" s="55">
        <v>41</v>
      </c>
      <c r="E9" s="59">
        <v>33</v>
      </c>
      <c r="F9" s="55">
        <v>29</v>
      </c>
      <c r="G9" s="55">
        <v>31</v>
      </c>
      <c r="H9" s="301">
        <v>43</v>
      </c>
      <c r="I9" s="301">
        <v>44</v>
      </c>
      <c r="J9" s="301">
        <v>41</v>
      </c>
      <c r="K9" s="55">
        <v>37</v>
      </c>
      <c r="L9" s="55">
        <v>54</v>
      </c>
      <c r="M9" s="55">
        <v>23</v>
      </c>
    </row>
    <row r="10" spans="1:13" ht="15" x14ac:dyDescent="0.2">
      <c r="A10" s="94" t="s">
        <v>99</v>
      </c>
      <c r="B10" s="55">
        <v>39</v>
      </c>
      <c r="C10" s="55">
        <v>40</v>
      </c>
      <c r="D10" s="55">
        <v>52</v>
      </c>
      <c r="E10" s="59">
        <v>40</v>
      </c>
      <c r="F10" s="55">
        <v>35</v>
      </c>
      <c r="G10" s="55">
        <v>39</v>
      </c>
      <c r="H10" s="301">
        <v>46</v>
      </c>
      <c r="I10" s="301">
        <v>44</v>
      </c>
      <c r="J10" s="301">
        <v>42</v>
      </c>
      <c r="K10" s="55">
        <v>50</v>
      </c>
      <c r="L10" s="55">
        <v>51</v>
      </c>
      <c r="M10" s="55">
        <v>52</v>
      </c>
    </row>
    <row r="11" spans="1:13" ht="15" x14ac:dyDescent="0.2">
      <c r="A11" s="94" t="s">
        <v>100</v>
      </c>
      <c r="B11" s="55">
        <v>35</v>
      </c>
      <c r="C11" s="55">
        <v>38</v>
      </c>
      <c r="D11" s="55">
        <v>49</v>
      </c>
      <c r="E11" s="59">
        <v>43</v>
      </c>
      <c r="F11" s="55">
        <v>38</v>
      </c>
      <c r="G11" s="55">
        <v>37</v>
      </c>
      <c r="H11" s="301">
        <v>40</v>
      </c>
      <c r="I11" s="301">
        <v>32</v>
      </c>
      <c r="J11" s="301">
        <v>30</v>
      </c>
      <c r="K11" s="55">
        <v>46</v>
      </c>
      <c r="L11" s="55">
        <v>48</v>
      </c>
      <c r="M11" s="55">
        <v>46</v>
      </c>
    </row>
    <row r="12" spans="1:13" ht="15" x14ac:dyDescent="0.2">
      <c r="A12" s="96" t="s">
        <v>109</v>
      </c>
      <c r="B12" s="56">
        <v>25</v>
      </c>
      <c r="C12" s="56">
        <v>25</v>
      </c>
      <c r="D12" s="56">
        <v>35</v>
      </c>
      <c r="E12" s="60">
        <v>26</v>
      </c>
      <c r="F12" s="56">
        <v>22</v>
      </c>
      <c r="G12" s="55">
        <v>21</v>
      </c>
      <c r="H12" s="301">
        <v>28</v>
      </c>
      <c r="I12" s="301">
        <v>20</v>
      </c>
      <c r="J12" s="301">
        <v>19</v>
      </c>
      <c r="K12" s="56">
        <v>24</v>
      </c>
      <c r="L12" s="56">
        <v>22</v>
      </c>
      <c r="M12" s="56">
        <v>20</v>
      </c>
    </row>
    <row r="13" spans="1:13" ht="15" x14ac:dyDescent="0.25">
      <c r="A13" s="94" t="s">
        <v>113</v>
      </c>
      <c r="B13" s="91">
        <v>34</v>
      </c>
      <c r="C13" s="91">
        <v>36</v>
      </c>
      <c r="D13" s="91">
        <v>46</v>
      </c>
      <c r="E13" s="93">
        <v>38</v>
      </c>
      <c r="F13" s="91">
        <v>34</v>
      </c>
      <c r="G13" s="300">
        <v>32</v>
      </c>
      <c r="H13" s="302">
        <v>39</v>
      </c>
      <c r="I13" s="302">
        <v>32</v>
      </c>
      <c r="J13" s="302">
        <v>30</v>
      </c>
      <c r="K13" s="91">
        <v>36</v>
      </c>
      <c r="L13" s="91">
        <v>37</v>
      </c>
      <c r="M13" s="91">
        <v>35</v>
      </c>
    </row>
    <row r="14" spans="1:13" ht="15" x14ac:dyDescent="0.2">
      <c r="A14" s="92"/>
      <c r="B14" s="55"/>
      <c r="C14" s="55"/>
      <c r="D14" s="55"/>
      <c r="E14" s="55"/>
      <c r="F14" s="55"/>
      <c r="G14" s="55"/>
      <c r="H14" s="84"/>
      <c r="I14" s="84"/>
      <c r="J14" s="84"/>
    </row>
    <row r="15" spans="1:13" ht="15" x14ac:dyDescent="0.2">
      <c r="A15" s="92"/>
      <c r="B15" s="55"/>
      <c r="C15" s="55"/>
      <c r="D15" s="55"/>
      <c r="E15" s="55"/>
      <c r="F15" s="55"/>
      <c r="G15" s="55"/>
      <c r="H15" s="84"/>
      <c r="I15" s="84"/>
      <c r="J15" s="84"/>
    </row>
    <row r="16" spans="1:13" ht="15" x14ac:dyDescent="0.25">
      <c r="A16" s="92"/>
      <c r="B16" s="321">
        <v>2020</v>
      </c>
      <c r="C16" s="322"/>
      <c r="D16" s="322"/>
      <c r="E16" s="323"/>
      <c r="F16" s="321">
        <v>2021</v>
      </c>
      <c r="G16" s="322"/>
      <c r="H16" s="322"/>
      <c r="I16" s="322"/>
      <c r="J16" s="322"/>
      <c r="K16" s="322"/>
      <c r="L16" s="322"/>
      <c r="M16" s="322"/>
    </row>
    <row r="17" spans="1:13" ht="15" x14ac:dyDescent="0.25">
      <c r="A17" s="104" t="s">
        <v>114</v>
      </c>
      <c r="B17" s="307" t="s">
        <v>15</v>
      </c>
      <c r="C17" s="88" t="s">
        <v>16</v>
      </c>
      <c r="D17" s="88" t="s">
        <v>17</v>
      </c>
      <c r="E17" s="271" t="s">
        <v>18</v>
      </c>
      <c r="F17" s="298" t="s">
        <v>7</v>
      </c>
      <c r="G17" s="299" t="s">
        <v>8</v>
      </c>
      <c r="H17" s="308" t="s">
        <v>9</v>
      </c>
      <c r="I17" s="308" t="s">
        <v>10</v>
      </c>
      <c r="J17" s="308" t="s">
        <v>11</v>
      </c>
      <c r="K17" s="308" t="s">
        <v>12</v>
      </c>
      <c r="L17" s="308" t="s">
        <v>13</v>
      </c>
      <c r="M17" s="308" t="s">
        <v>14</v>
      </c>
    </row>
    <row r="18" spans="1:13" ht="15" x14ac:dyDescent="0.2">
      <c r="A18" s="95" t="s">
        <v>85</v>
      </c>
      <c r="B18" s="57">
        <v>30</v>
      </c>
      <c r="C18" s="57">
        <v>24</v>
      </c>
      <c r="D18" s="57">
        <v>22</v>
      </c>
      <c r="E18" s="58">
        <v>20</v>
      </c>
      <c r="F18" s="267">
        <v>21</v>
      </c>
      <c r="G18" s="55">
        <v>21</v>
      </c>
      <c r="H18" s="57">
        <v>19</v>
      </c>
      <c r="I18" s="55">
        <v>19</v>
      </c>
      <c r="J18" s="55">
        <v>18</v>
      </c>
      <c r="K18" s="55">
        <v>19</v>
      </c>
      <c r="L18" s="55">
        <v>25</v>
      </c>
      <c r="M18" s="55">
        <v>23</v>
      </c>
    </row>
    <row r="19" spans="1:13" ht="15" x14ac:dyDescent="0.2">
      <c r="A19" s="263" t="s">
        <v>89</v>
      </c>
      <c r="B19" s="55">
        <v>33</v>
      </c>
      <c r="C19" s="55">
        <v>39</v>
      </c>
      <c r="D19" s="55">
        <v>25</v>
      </c>
      <c r="E19" s="59">
        <v>26</v>
      </c>
      <c r="F19" s="267">
        <v>40</v>
      </c>
      <c r="G19" s="55">
        <v>31</v>
      </c>
      <c r="H19" s="55">
        <v>35</v>
      </c>
      <c r="I19" s="55">
        <v>34</v>
      </c>
      <c r="J19" s="55">
        <v>44</v>
      </c>
      <c r="K19" s="55">
        <v>76</v>
      </c>
      <c r="L19" s="55">
        <v>87</v>
      </c>
      <c r="M19" s="55">
        <v>33</v>
      </c>
    </row>
    <row r="20" spans="1:13" ht="15" x14ac:dyDescent="0.2">
      <c r="A20" s="263" t="s">
        <v>91</v>
      </c>
      <c r="B20" s="55">
        <v>37</v>
      </c>
      <c r="C20" s="55">
        <v>45</v>
      </c>
      <c r="D20" s="55">
        <v>33</v>
      </c>
      <c r="E20" s="59">
        <v>36</v>
      </c>
      <c r="F20" s="267">
        <v>42</v>
      </c>
      <c r="G20" s="55">
        <v>38</v>
      </c>
      <c r="H20" s="55">
        <v>39</v>
      </c>
      <c r="I20" s="55">
        <v>36</v>
      </c>
      <c r="J20" s="55">
        <v>33</v>
      </c>
      <c r="K20" s="55">
        <v>38</v>
      </c>
      <c r="L20" s="55">
        <v>36</v>
      </c>
      <c r="M20" s="55">
        <v>35</v>
      </c>
    </row>
    <row r="21" spans="1:13" ht="15" x14ac:dyDescent="0.2">
      <c r="A21" s="263" t="s">
        <v>95</v>
      </c>
      <c r="B21" s="55">
        <v>37</v>
      </c>
      <c r="C21" s="55">
        <v>50</v>
      </c>
      <c r="D21" s="55">
        <v>35</v>
      </c>
      <c r="E21" s="59">
        <v>35</v>
      </c>
      <c r="F21" s="267">
        <v>47</v>
      </c>
      <c r="G21" s="55">
        <v>22</v>
      </c>
      <c r="H21" s="55">
        <v>16</v>
      </c>
      <c r="I21" s="55">
        <v>31</v>
      </c>
      <c r="J21" s="55">
        <v>56</v>
      </c>
      <c r="K21" s="55">
        <v>27</v>
      </c>
      <c r="L21" s="55">
        <v>23</v>
      </c>
      <c r="M21" s="55">
        <v>44</v>
      </c>
    </row>
    <row r="22" spans="1:13" ht="15" x14ac:dyDescent="0.2">
      <c r="A22" s="263" t="s">
        <v>98</v>
      </c>
      <c r="B22" s="55">
        <v>37</v>
      </c>
      <c r="C22" s="55">
        <v>36</v>
      </c>
      <c r="D22" s="55">
        <v>30</v>
      </c>
      <c r="E22" s="59">
        <v>26</v>
      </c>
      <c r="F22" s="267">
        <v>36</v>
      </c>
      <c r="G22" s="55">
        <v>33</v>
      </c>
      <c r="H22" s="55">
        <v>34</v>
      </c>
      <c r="I22" s="55">
        <v>34</v>
      </c>
      <c r="J22" s="55">
        <v>31</v>
      </c>
      <c r="K22" s="55">
        <v>36</v>
      </c>
      <c r="L22" s="55">
        <v>40</v>
      </c>
      <c r="M22" s="55">
        <v>43</v>
      </c>
    </row>
    <row r="23" spans="1:13" ht="15" x14ac:dyDescent="0.2">
      <c r="A23" s="263" t="s">
        <v>99</v>
      </c>
      <c r="B23" s="55">
        <v>53</v>
      </c>
      <c r="C23" s="55">
        <v>52</v>
      </c>
      <c r="D23" s="55">
        <v>40</v>
      </c>
      <c r="E23" s="59">
        <v>45</v>
      </c>
      <c r="F23" s="267">
        <v>51</v>
      </c>
      <c r="G23" s="55">
        <v>49</v>
      </c>
      <c r="H23" s="55">
        <v>48</v>
      </c>
      <c r="I23" s="55">
        <v>51</v>
      </c>
      <c r="J23" s="55">
        <v>52</v>
      </c>
      <c r="K23" s="55">
        <v>53</v>
      </c>
      <c r="L23" s="55">
        <v>50</v>
      </c>
      <c r="M23" s="55">
        <v>52</v>
      </c>
    </row>
    <row r="24" spans="1:13" ht="15" x14ac:dyDescent="0.2">
      <c r="A24" s="263" t="s">
        <v>100</v>
      </c>
      <c r="B24" s="55">
        <v>56</v>
      </c>
      <c r="C24" s="55">
        <v>47</v>
      </c>
      <c r="D24" s="55">
        <v>43</v>
      </c>
      <c r="E24" s="59">
        <v>42</v>
      </c>
      <c r="F24" s="267">
        <v>54</v>
      </c>
      <c r="G24" s="55">
        <v>55</v>
      </c>
      <c r="H24" s="55">
        <v>48</v>
      </c>
      <c r="I24" s="55">
        <v>50</v>
      </c>
      <c r="J24" s="55">
        <v>48</v>
      </c>
      <c r="K24" s="55">
        <v>48</v>
      </c>
      <c r="L24" s="55">
        <v>46</v>
      </c>
      <c r="M24" s="55">
        <v>37</v>
      </c>
    </row>
    <row r="25" spans="1:13" ht="15" x14ac:dyDescent="0.2">
      <c r="A25" s="96" t="s">
        <v>109</v>
      </c>
      <c r="B25" s="56">
        <v>22</v>
      </c>
      <c r="C25" s="56">
        <v>21</v>
      </c>
      <c r="D25" s="56">
        <v>24</v>
      </c>
      <c r="E25" s="60">
        <v>27</v>
      </c>
      <c r="F25" s="267">
        <v>33</v>
      </c>
      <c r="G25" s="55">
        <v>27</v>
      </c>
      <c r="H25" s="55">
        <v>23</v>
      </c>
      <c r="I25" s="55">
        <v>26</v>
      </c>
      <c r="J25" s="55">
        <v>23</v>
      </c>
      <c r="K25" s="55">
        <v>33</v>
      </c>
      <c r="L25" s="55">
        <v>35</v>
      </c>
      <c r="M25" s="55">
        <v>37</v>
      </c>
    </row>
    <row r="26" spans="1:13" ht="15" x14ac:dyDescent="0.2">
      <c r="A26" s="263" t="s">
        <v>113</v>
      </c>
      <c r="B26" s="91">
        <v>41</v>
      </c>
      <c r="C26" s="91">
        <v>42</v>
      </c>
      <c r="D26" s="91">
        <v>34</v>
      </c>
      <c r="E26" s="93">
        <v>35</v>
      </c>
      <c r="F26" s="270">
        <v>43</v>
      </c>
      <c r="G26" s="300">
        <v>41</v>
      </c>
      <c r="H26" s="300">
        <v>37</v>
      </c>
      <c r="I26" s="300">
        <v>38</v>
      </c>
      <c r="J26" s="300">
        <v>38</v>
      </c>
      <c r="K26" s="300">
        <v>40</v>
      </c>
      <c r="L26" s="300">
        <v>39</v>
      </c>
      <c r="M26" s="300">
        <v>35</v>
      </c>
    </row>
    <row r="27" spans="1:13" ht="15" x14ac:dyDescent="0.2">
      <c r="A27" s="92"/>
      <c r="B27" s="55"/>
      <c r="C27" s="55"/>
      <c r="D27" s="55"/>
      <c r="E27" s="55"/>
      <c r="F27" s="55"/>
      <c r="G27" s="55"/>
      <c r="H27" s="84"/>
      <c r="I27" s="84"/>
      <c r="J27" s="84"/>
    </row>
    <row r="28" spans="1:13" ht="15" x14ac:dyDescent="0.2">
      <c r="A28" s="92"/>
      <c r="B28" s="55"/>
      <c r="C28" s="55"/>
      <c r="D28" s="55"/>
      <c r="E28" s="55"/>
      <c r="F28" s="55"/>
      <c r="G28" s="55"/>
      <c r="H28" s="84"/>
      <c r="I28" s="84"/>
      <c r="J28" s="84"/>
    </row>
    <row r="29" spans="1:13" ht="15" customHeight="1" x14ac:dyDescent="0.2">
      <c r="A29" s="312"/>
      <c r="B29" s="318" t="s">
        <v>236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</row>
    <row r="30" spans="1:13" ht="15" x14ac:dyDescent="0.25">
      <c r="A30" s="104" t="s">
        <v>114</v>
      </c>
      <c r="B30" s="313" t="s">
        <v>15</v>
      </c>
      <c r="C30" s="277" t="s">
        <v>16</v>
      </c>
      <c r="D30" s="277" t="s">
        <v>17</v>
      </c>
      <c r="E30" s="277" t="s">
        <v>18</v>
      </c>
      <c r="F30" s="298" t="s">
        <v>7</v>
      </c>
      <c r="G30" s="299" t="s">
        <v>8</v>
      </c>
      <c r="H30" s="308" t="s">
        <v>9</v>
      </c>
      <c r="I30" s="308" t="s">
        <v>10</v>
      </c>
      <c r="J30" s="308" t="s">
        <v>11</v>
      </c>
      <c r="K30" s="308" t="s">
        <v>12</v>
      </c>
      <c r="L30" s="308" t="s">
        <v>13</v>
      </c>
      <c r="M30" s="308" t="s">
        <v>14</v>
      </c>
    </row>
    <row r="31" spans="1:13" ht="15" x14ac:dyDescent="0.2">
      <c r="A31" s="276" t="s">
        <v>85</v>
      </c>
      <c r="B31" s="275">
        <f t="shared" ref="B31:E31" si="0">(B18-B5)*100/B5</f>
        <v>3.4482758620689653</v>
      </c>
      <c r="C31" s="273">
        <f t="shared" si="0"/>
        <v>-7.6923076923076925</v>
      </c>
      <c r="D31" s="273">
        <f t="shared" si="0"/>
        <v>-29.032258064516128</v>
      </c>
      <c r="E31" s="273">
        <f t="shared" si="0"/>
        <v>-4.7619047619047619</v>
      </c>
      <c r="F31" s="275">
        <f t="shared" ref="F31:K31" si="1">(F18-F5)*100/F5</f>
        <v>0</v>
      </c>
      <c r="G31" s="273">
        <f t="shared" si="1"/>
        <v>10.526315789473685</v>
      </c>
      <c r="H31" s="273">
        <f t="shared" si="1"/>
        <v>-26.923076923076923</v>
      </c>
      <c r="I31" s="273">
        <f t="shared" si="1"/>
        <v>-26.923076923076923</v>
      </c>
      <c r="J31" s="273">
        <f t="shared" si="1"/>
        <v>-28</v>
      </c>
      <c r="K31" s="273">
        <f t="shared" si="1"/>
        <v>-26.923076923076923</v>
      </c>
      <c r="L31" s="273">
        <f t="shared" ref="L31:M31" si="2">(L18-L5)*100/L5</f>
        <v>-16.666666666666668</v>
      </c>
      <c r="M31" s="273">
        <f t="shared" si="2"/>
        <v>-23.333333333333332</v>
      </c>
    </row>
    <row r="32" spans="1:13" ht="15" x14ac:dyDescent="0.2">
      <c r="A32" s="92" t="s">
        <v>89</v>
      </c>
      <c r="B32" s="279">
        <f t="shared" ref="B32:M32" si="3">(B19-B6)*100/B6</f>
        <v>26.923076923076923</v>
      </c>
      <c r="C32" s="278">
        <f t="shared" si="3"/>
        <v>39.285714285714285</v>
      </c>
      <c r="D32" s="278">
        <f t="shared" si="3"/>
        <v>-37.5</v>
      </c>
      <c r="E32" s="278">
        <f t="shared" si="3"/>
        <v>-21.212121212121211</v>
      </c>
      <c r="F32" s="279">
        <f t="shared" si="3"/>
        <v>37.931034482758619</v>
      </c>
      <c r="G32" s="278">
        <f t="shared" si="3"/>
        <v>19.23076923076923</v>
      </c>
      <c r="H32" s="278">
        <f t="shared" si="3"/>
        <v>12.903225806451612</v>
      </c>
      <c r="I32" s="278">
        <f t="shared" si="3"/>
        <v>25.925925925925927</v>
      </c>
      <c r="J32" s="278">
        <f t="shared" si="3"/>
        <v>76</v>
      </c>
      <c r="K32" s="278">
        <f t="shared" si="3"/>
        <v>181.4814814814815</v>
      </c>
      <c r="L32" s="278">
        <f>(L19-L6)*100/L6</f>
        <v>248</v>
      </c>
      <c r="M32" s="278">
        <f t="shared" si="3"/>
        <v>6.4516129032258061</v>
      </c>
    </row>
    <row r="33" spans="1:13" ht="15" x14ac:dyDescent="0.2">
      <c r="A33" s="92" t="s">
        <v>91</v>
      </c>
      <c r="B33" s="279">
        <f t="shared" ref="B33:M33" si="4">(B20-B7)*100/B7</f>
        <v>2.7777777777777777</v>
      </c>
      <c r="C33" s="278">
        <f t="shared" si="4"/>
        <v>18.421052631578949</v>
      </c>
      <c r="D33" s="278">
        <f t="shared" si="4"/>
        <v>-28.260869565217391</v>
      </c>
      <c r="E33" s="278">
        <f t="shared" si="4"/>
        <v>-10</v>
      </c>
      <c r="F33" s="279">
        <f t="shared" si="4"/>
        <v>20</v>
      </c>
      <c r="G33" s="278">
        <f t="shared" si="4"/>
        <v>11.764705882352942</v>
      </c>
      <c r="H33" s="278">
        <f t="shared" si="4"/>
        <v>-7.1428571428571432</v>
      </c>
      <c r="I33" s="278">
        <f>(I20-I7)*100/I7</f>
        <v>9.0909090909090917</v>
      </c>
      <c r="J33" s="278">
        <f t="shared" si="4"/>
        <v>3.125</v>
      </c>
      <c r="K33" s="278">
        <f t="shared" si="4"/>
        <v>11.764705882352942</v>
      </c>
      <c r="L33" s="278">
        <f t="shared" si="4"/>
        <v>2.8571428571428572</v>
      </c>
      <c r="M33" s="278">
        <f t="shared" si="4"/>
        <v>2.9411764705882355</v>
      </c>
    </row>
    <row r="34" spans="1:13" ht="15" x14ac:dyDescent="0.2">
      <c r="A34" s="92" t="s">
        <v>95</v>
      </c>
      <c r="B34" s="279">
        <f t="shared" ref="B34:M34" si="5">(B21-B8)*100/B8</f>
        <v>-9.7560975609756095</v>
      </c>
      <c r="C34" s="278">
        <f t="shared" si="5"/>
        <v>6.3829787234042552</v>
      </c>
      <c r="D34" s="278">
        <f t="shared" si="5"/>
        <v>-42.622950819672134</v>
      </c>
      <c r="E34" s="278">
        <f t="shared" si="5"/>
        <v>-14.634146341463415</v>
      </c>
      <c r="F34" s="279">
        <f t="shared" si="5"/>
        <v>27.027027027027028</v>
      </c>
      <c r="G34" s="278">
        <f t="shared" si="5"/>
        <v>-37.142857142857146</v>
      </c>
      <c r="H34" s="278">
        <f>(H21-H8)*100/H8</f>
        <v>-63.636363636363633</v>
      </c>
      <c r="I34" s="278">
        <f t="shared" si="5"/>
        <v>3.3333333333333335</v>
      </c>
      <c r="J34" s="278">
        <f t="shared" si="5"/>
        <v>124</v>
      </c>
      <c r="K34" s="278">
        <f t="shared" si="5"/>
        <v>8</v>
      </c>
      <c r="L34" s="278">
        <f t="shared" si="5"/>
        <v>-14.814814814814815</v>
      </c>
      <c r="M34" s="278">
        <f t="shared" si="5"/>
        <v>62.962962962962962</v>
      </c>
    </row>
    <row r="35" spans="1:13" ht="15" x14ac:dyDescent="0.2">
      <c r="A35" s="92" t="s">
        <v>98</v>
      </c>
      <c r="B35" s="279">
        <f>(B22-B9)*100/B9</f>
        <v>19.35483870967742</v>
      </c>
      <c r="C35" s="278">
        <f t="shared" ref="C35:M35" si="6">(C22-C9)*100/C9</f>
        <v>12.5</v>
      </c>
      <c r="D35" s="278">
        <f t="shared" si="6"/>
        <v>-26.829268292682926</v>
      </c>
      <c r="E35" s="278">
        <f t="shared" si="6"/>
        <v>-21.212121212121211</v>
      </c>
      <c r="F35" s="279">
        <f t="shared" si="6"/>
        <v>24.137931034482758</v>
      </c>
      <c r="G35" s="278">
        <f t="shared" si="6"/>
        <v>6.4516129032258061</v>
      </c>
      <c r="H35" s="278">
        <f t="shared" si="6"/>
        <v>-20.930232558139537</v>
      </c>
      <c r="I35" s="278">
        <f t="shared" si="6"/>
        <v>-22.727272727272727</v>
      </c>
      <c r="J35" s="278">
        <f t="shared" si="6"/>
        <v>-24.390243902439025</v>
      </c>
      <c r="K35" s="278">
        <f>(K22-K9)*100/K9</f>
        <v>-2.7027027027027026</v>
      </c>
      <c r="L35" s="278">
        <f t="shared" si="6"/>
        <v>-25.925925925925927</v>
      </c>
      <c r="M35" s="278">
        <f t="shared" si="6"/>
        <v>86.956521739130437</v>
      </c>
    </row>
    <row r="36" spans="1:13" ht="15" x14ac:dyDescent="0.2">
      <c r="A36" s="92" t="s">
        <v>99</v>
      </c>
      <c r="B36" s="279">
        <f t="shared" ref="B36:M36" si="7">(B23-B10)*100/B10</f>
        <v>35.897435897435898</v>
      </c>
      <c r="C36" s="278">
        <f t="shared" si="7"/>
        <v>30</v>
      </c>
      <c r="D36" s="278">
        <f t="shared" si="7"/>
        <v>-23.076923076923077</v>
      </c>
      <c r="E36" s="278">
        <f t="shared" si="7"/>
        <v>12.5</v>
      </c>
      <c r="F36" s="279">
        <f t="shared" si="7"/>
        <v>45.714285714285715</v>
      </c>
      <c r="G36" s="278">
        <f t="shared" si="7"/>
        <v>25.641025641025642</v>
      </c>
      <c r="H36" s="278">
        <f t="shared" si="7"/>
        <v>4.3478260869565215</v>
      </c>
      <c r="I36" s="278">
        <f t="shared" si="7"/>
        <v>15.909090909090908</v>
      </c>
      <c r="J36" s="278">
        <f t="shared" si="7"/>
        <v>23.80952380952381</v>
      </c>
      <c r="K36" s="278">
        <f t="shared" si="7"/>
        <v>6</v>
      </c>
      <c r="L36" s="278">
        <f t="shared" si="7"/>
        <v>-1.9607843137254901</v>
      </c>
      <c r="M36" s="278">
        <f t="shared" si="7"/>
        <v>0</v>
      </c>
    </row>
    <row r="37" spans="1:13" ht="15" x14ac:dyDescent="0.2">
      <c r="A37" s="92" t="s">
        <v>100</v>
      </c>
      <c r="B37" s="279">
        <f t="shared" ref="B37:M37" si="8">(B24-B11)*100/B11</f>
        <v>60</v>
      </c>
      <c r="C37" s="278">
        <f t="shared" si="8"/>
        <v>23.684210526315791</v>
      </c>
      <c r="D37" s="278">
        <f t="shared" si="8"/>
        <v>-12.244897959183673</v>
      </c>
      <c r="E37" s="278">
        <f t="shared" si="8"/>
        <v>-2.3255813953488373</v>
      </c>
      <c r="F37" s="279">
        <f t="shared" si="8"/>
        <v>42.10526315789474</v>
      </c>
      <c r="G37" s="278">
        <f t="shared" si="8"/>
        <v>48.648648648648646</v>
      </c>
      <c r="H37" s="278">
        <f t="shared" si="8"/>
        <v>20</v>
      </c>
      <c r="I37" s="278">
        <f t="shared" si="8"/>
        <v>56.25</v>
      </c>
      <c r="J37" s="278">
        <f t="shared" si="8"/>
        <v>60</v>
      </c>
      <c r="K37" s="278">
        <f t="shared" si="8"/>
        <v>4.3478260869565215</v>
      </c>
      <c r="L37" s="278">
        <f t="shared" si="8"/>
        <v>-4.166666666666667</v>
      </c>
      <c r="M37" s="278">
        <f t="shared" si="8"/>
        <v>-19.565217391304348</v>
      </c>
    </row>
    <row r="38" spans="1:13" ht="15" x14ac:dyDescent="0.2">
      <c r="A38" s="274" t="s">
        <v>109</v>
      </c>
      <c r="B38" s="280">
        <f t="shared" ref="B38:H38" si="9">(B25-B12)*100/B12</f>
        <v>-12</v>
      </c>
      <c r="C38" s="281">
        <f t="shared" si="9"/>
        <v>-16</v>
      </c>
      <c r="D38" s="281">
        <f t="shared" si="9"/>
        <v>-31.428571428571427</v>
      </c>
      <c r="E38" s="281">
        <f t="shared" si="9"/>
        <v>3.8461538461538463</v>
      </c>
      <c r="F38" s="280">
        <f t="shared" si="9"/>
        <v>50</v>
      </c>
      <c r="G38" s="281">
        <f t="shared" si="9"/>
        <v>28.571428571428573</v>
      </c>
      <c r="H38" s="281">
        <f t="shared" si="9"/>
        <v>-17.857142857142858</v>
      </c>
      <c r="I38" s="281">
        <f>(I25-I12)*100/I12</f>
        <v>30</v>
      </c>
      <c r="J38" s="281">
        <f>(J25-J12)*100/J12</f>
        <v>21.05263157894737</v>
      </c>
      <c r="K38" s="278">
        <f t="shared" ref="K38" si="10">(K25-K12)*100/K12</f>
        <v>37.5</v>
      </c>
      <c r="L38" s="278">
        <f>(L25-L12)*100/L12</f>
        <v>59.090909090909093</v>
      </c>
      <c r="M38" s="278">
        <f>(M25-M12)*100/M12</f>
        <v>85</v>
      </c>
    </row>
    <row r="39" spans="1:13" ht="15" x14ac:dyDescent="0.2">
      <c r="A39" s="92" t="s">
        <v>113</v>
      </c>
      <c r="B39" s="279">
        <f t="shared" ref="B39:M39" si="11">(B26-B13)*100/B13</f>
        <v>20.588235294117649</v>
      </c>
      <c r="C39" s="278">
        <f t="shared" si="11"/>
        <v>16.666666666666668</v>
      </c>
      <c r="D39" s="278">
        <f t="shared" si="11"/>
        <v>-26.086956521739129</v>
      </c>
      <c r="E39" s="278">
        <f t="shared" si="11"/>
        <v>-7.8947368421052628</v>
      </c>
      <c r="F39" s="279">
        <f t="shared" si="11"/>
        <v>26.470588235294116</v>
      </c>
      <c r="G39" s="278">
        <f t="shared" si="11"/>
        <v>28.125</v>
      </c>
      <c r="H39" s="273">
        <f t="shared" si="11"/>
        <v>-5.1282051282051286</v>
      </c>
      <c r="I39" s="273">
        <f t="shared" si="11"/>
        <v>18.75</v>
      </c>
      <c r="J39" s="273">
        <f t="shared" si="11"/>
        <v>26.666666666666668</v>
      </c>
      <c r="K39" s="273">
        <f t="shared" si="11"/>
        <v>11.111111111111111</v>
      </c>
      <c r="L39" s="273">
        <f t="shared" si="11"/>
        <v>5.4054054054054053</v>
      </c>
      <c r="M39" s="273">
        <f t="shared" si="11"/>
        <v>0</v>
      </c>
    </row>
    <row r="40" spans="1:13" ht="15" x14ac:dyDescent="0.2">
      <c r="A40" s="92"/>
      <c r="B40" s="55"/>
      <c r="C40" s="55"/>
      <c r="D40" s="55"/>
      <c r="E40" s="55"/>
      <c r="F40" s="55"/>
      <c r="G40" s="55"/>
      <c r="H40" s="84"/>
      <c r="I40" s="84"/>
      <c r="J40" s="84"/>
    </row>
    <row r="41" spans="1:13" ht="15" x14ac:dyDescent="0.2">
      <c r="A41" s="92"/>
      <c r="B41" s="55"/>
      <c r="C41" s="55"/>
      <c r="D41" s="55"/>
      <c r="E41" s="55"/>
      <c r="F41" s="55"/>
      <c r="G41" s="55"/>
      <c r="H41" s="84"/>
      <c r="I41" s="84"/>
      <c r="J41" s="84"/>
    </row>
    <row r="42" spans="1:13" x14ac:dyDescent="0.2">
      <c r="A42" s="87" t="s">
        <v>241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3" x14ac:dyDescent="0.2">
      <c r="A43" s="87" t="s">
        <v>240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3" x14ac:dyDescent="0.2">
      <c r="A44" s="87" t="s">
        <v>239</v>
      </c>
      <c r="B44" s="84"/>
      <c r="C44" s="84"/>
      <c r="D44" s="84"/>
      <c r="E44" s="84"/>
      <c r="F44" s="84"/>
      <c r="G44" s="84"/>
      <c r="H44" s="84"/>
      <c r="I44" s="84"/>
      <c r="J44" s="84"/>
    </row>
    <row r="45" spans="1:13" x14ac:dyDescent="0.2">
      <c r="A45" s="87" t="s">
        <v>251</v>
      </c>
      <c r="B45" s="84"/>
      <c r="C45" s="84"/>
      <c r="D45" s="84"/>
      <c r="E45" s="84"/>
      <c r="F45" s="84"/>
      <c r="G45" s="84"/>
      <c r="H45" s="84"/>
      <c r="I45" s="84"/>
      <c r="J45" s="84"/>
    </row>
    <row r="46" spans="1:13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3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13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x14ac:dyDescent="0.2">
      <c r="A50" s="84"/>
      <c r="B50" s="84"/>
      <c r="C50" s="84"/>
      <c r="D50" s="84"/>
      <c r="E50" s="84"/>
      <c r="F50" s="84"/>
      <c r="G50" s="84"/>
      <c r="H50" s="84"/>
      <c r="I50" s="84"/>
      <c r="J50" s="84"/>
    </row>
  </sheetData>
  <mergeCells count="6">
    <mergeCell ref="B29:M29"/>
    <mergeCell ref="B2:M2"/>
    <mergeCell ref="B16:E16"/>
    <mergeCell ref="B3:E3"/>
    <mergeCell ref="F3:M3"/>
    <mergeCell ref="F16:M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5"/>
  <sheetViews>
    <sheetView zoomScaleNormal="100" workbookViewId="0">
      <selection activeCell="C2" sqref="C2:AC2"/>
    </sheetView>
  </sheetViews>
  <sheetFormatPr defaultRowHeight="14.25" x14ac:dyDescent="0.2"/>
  <cols>
    <col min="1" max="1" width="21.85546875" style="85" customWidth="1"/>
    <col min="2" max="2" width="14" style="85" customWidth="1"/>
    <col min="3" max="29" width="10.85546875" style="85" customWidth="1"/>
    <col min="30" max="16384" width="9.140625" style="85"/>
  </cols>
  <sheetData>
    <row r="1" spans="1:30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15" x14ac:dyDescent="0.25">
      <c r="A2" s="89"/>
      <c r="B2" s="89"/>
      <c r="C2" s="319" t="s">
        <v>237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84"/>
    </row>
    <row r="3" spans="1:30" ht="15" x14ac:dyDescent="0.25">
      <c r="A3" s="84"/>
      <c r="B3" s="84"/>
      <c r="C3" s="321">
        <v>2019</v>
      </c>
      <c r="D3" s="322"/>
      <c r="E3" s="322"/>
      <c r="F3" s="322"/>
      <c r="G3" s="322"/>
      <c r="H3" s="322"/>
      <c r="I3" s="323"/>
      <c r="J3" s="321">
        <v>2020</v>
      </c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/>
      <c r="V3" s="315">
        <v>2021</v>
      </c>
      <c r="W3" s="314"/>
      <c r="X3" s="314"/>
      <c r="Y3" s="314"/>
      <c r="Z3" s="314"/>
      <c r="AA3" s="314"/>
      <c r="AB3" s="314"/>
      <c r="AC3" s="314"/>
      <c r="AD3" s="84"/>
    </row>
    <row r="4" spans="1:30" ht="16.5" customHeight="1" x14ac:dyDescent="0.25">
      <c r="A4" s="100" t="s">
        <v>142</v>
      </c>
      <c r="B4" s="101" t="s">
        <v>144</v>
      </c>
      <c r="C4" s="188" t="s">
        <v>12</v>
      </c>
      <c r="D4" s="189" t="s">
        <v>13</v>
      </c>
      <c r="E4" s="189" t="s">
        <v>14</v>
      </c>
      <c r="F4" s="189" t="s">
        <v>15</v>
      </c>
      <c r="G4" s="189" t="s">
        <v>16</v>
      </c>
      <c r="H4" s="197" t="s">
        <v>17</v>
      </c>
      <c r="I4" s="197" t="s">
        <v>18</v>
      </c>
      <c r="J4" s="261" t="s">
        <v>7</v>
      </c>
      <c r="K4" s="262" t="s">
        <v>8</v>
      </c>
      <c r="L4" s="299" t="s">
        <v>9</v>
      </c>
      <c r="M4" s="299" t="s">
        <v>10</v>
      </c>
      <c r="N4" s="299" t="s">
        <v>11</v>
      </c>
      <c r="O4" s="299" t="s">
        <v>12</v>
      </c>
      <c r="P4" s="264" t="s">
        <v>13</v>
      </c>
      <c r="Q4" s="264" t="s">
        <v>14</v>
      </c>
      <c r="R4" s="264" t="s">
        <v>15</v>
      </c>
      <c r="S4" s="264" t="s">
        <v>16</v>
      </c>
      <c r="T4" s="264" t="s">
        <v>17</v>
      </c>
      <c r="U4" s="265" t="s">
        <v>18</v>
      </c>
      <c r="V4" s="298" t="s">
        <v>7</v>
      </c>
      <c r="W4" s="299" t="s">
        <v>8</v>
      </c>
      <c r="X4" s="299" t="s">
        <v>9</v>
      </c>
      <c r="Y4" s="299" t="s">
        <v>10</v>
      </c>
      <c r="Z4" s="299" t="s">
        <v>11</v>
      </c>
      <c r="AA4" s="308" t="s">
        <v>12</v>
      </c>
      <c r="AB4" s="308" t="s">
        <v>13</v>
      </c>
      <c r="AC4" s="308" t="s">
        <v>14</v>
      </c>
      <c r="AD4" s="84"/>
    </row>
    <row r="5" spans="1:30" x14ac:dyDescent="0.2">
      <c r="A5" s="317" t="s">
        <v>85</v>
      </c>
      <c r="B5" s="82" t="s">
        <v>47</v>
      </c>
      <c r="C5" s="55">
        <v>36</v>
      </c>
      <c r="D5" s="55">
        <v>38</v>
      </c>
      <c r="E5" s="55">
        <v>39</v>
      </c>
      <c r="F5" s="57">
        <v>37</v>
      </c>
      <c r="G5" s="57">
        <v>32</v>
      </c>
      <c r="H5" s="57">
        <v>37</v>
      </c>
      <c r="I5" s="58">
        <v>25</v>
      </c>
      <c r="J5" s="55">
        <v>30</v>
      </c>
      <c r="K5" s="55">
        <v>33</v>
      </c>
      <c r="L5" s="55">
        <v>39</v>
      </c>
      <c r="M5" s="55">
        <v>42</v>
      </c>
      <c r="N5" s="55">
        <v>40</v>
      </c>
      <c r="O5" s="55">
        <v>39</v>
      </c>
      <c r="P5" s="55">
        <v>41</v>
      </c>
      <c r="Q5" s="55">
        <v>42</v>
      </c>
      <c r="R5" s="55">
        <v>41</v>
      </c>
      <c r="S5" s="55">
        <v>32</v>
      </c>
      <c r="T5" s="55">
        <v>29</v>
      </c>
      <c r="U5" s="59">
        <v>28</v>
      </c>
      <c r="V5" s="267">
        <v>32</v>
      </c>
      <c r="W5" s="55">
        <v>33</v>
      </c>
      <c r="X5" s="55">
        <v>34</v>
      </c>
      <c r="Y5" s="55">
        <v>37</v>
      </c>
      <c r="Z5" s="55">
        <v>38</v>
      </c>
      <c r="AA5" s="55">
        <v>33</v>
      </c>
      <c r="AB5" s="55">
        <v>35</v>
      </c>
      <c r="AC5" s="55">
        <v>39</v>
      </c>
      <c r="AD5" s="84"/>
    </row>
    <row r="6" spans="1:30" x14ac:dyDescent="0.2">
      <c r="A6" s="317"/>
      <c r="B6" s="82" t="s">
        <v>86</v>
      </c>
      <c r="C6" s="55">
        <v>29</v>
      </c>
      <c r="D6" s="55">
        <v>33</v>
      </c>
      <c r="E6" s="55">
        <v>36</v>
      </c>
      <c r="F6" s="55">
        <v>34</v>
      </c>
      <c r="G6" s="55">
        <v>26</v>
      </c>
      <c r="H6" s="55">
        <v>26</v>
      </c>
      <c r="I6" s="59">
        <v>22</v>
      </c>
      <c r="J6" s="55">
        <v>20</v>
      </c>
      <c r="K6" s="55">
        <v>18</v>
      </c>
      <c r="L6" s="55">
        <v>17</v>
      </c>
      <c r="M6" s="55">
        <v>18</v>
      </c>
      <c r="N6" s="55">
        <v>23</v>
      </c>
      <c r="O6" s="55">
        <v>23</v>
      </c>
      <c r="P6" s="55">
        <v>35</v>
      </c>
      <c r="Q6" s="55">
        <v>34</v>
      </c>
      <c r="R6" s="55">
        <v>31</v>
      </c>
      <c r="S6" s="55">
        <v>21</v>
      </c>
      <c r="T6" s="55">
        <v>24</v>
      </c>
      <c r="U6" s="59">
        <v>19</v>
      </c>
      <c r="V6" s="267">
        <v>15</v>
      </c>
      <c r="W6" s="55">
        <v>14</v>
      </c>
      <c r="X6" s="55">
        <v>9</v>
      </c>
      <c r="Y6" s="55">
        <v>6</v>
      </c>
      <c r="Z6" s="55">
        <v>5</v>
      </c>
      <c r="AA6" s="55">
        <v>6</v>
      </c>
      <c r="AB6" s="55">
        <v>23</v>
      </c>
      <c r="AC6" s="55">
        <v>14</v>
      </c>
      <c r="AD6" s="84"/>
    </row>
    <row r="7" spans="1:30" x14ac:dyDescent="0.2">
      <c r="A7" s="317"/>
      <c r="B7" s="82" t="s">
        <v>87</v>
      </c>
      <c r="C7" s="55">
        <v>22</v>
      </c>
      <c r="D7" s="55">
        <v>18</v>
      </c>
      <c r="E7" s="55">
        <v>18</v>
      </c>
      <c r="F7" s="55">
        <v>17</v>
      </c>
      <c r="G7" s="55">
        <v>21</v>
      </c>
      <c r="H7" s="55">
        <v>30</v>
      </c>
      <c r="I7" s="59">
        <v>16</v>
      </c>
      <c r="J7" s="55">
        <v>13</v>
      </c>
      <c r="K7" s="55">
        <v>6</v>
      </c>
      <c r="L7" s="55">
        <v>22</v>
      </c>
      <c r="M7" s="55">
        <v>19</v>
      </c>
      <c r="N7" s="55">
        <v>13</v>
      </c>
      <c r="O7" s="55">
        <v>16</v>
      </c>
      <c r="P7" s="55">
        <v>15</v>
      </c>
      <c r="Q7" s="55">
        <v>15</v>
      </c>
      <c r="R7" s="56">
        <v>17</v>
      </c>
      <c r="S7" s="56">
        <v>19</v>
      </c>
      <c r="T7" s="56">
        <v>12</v>
      </c>
      <c r="U7" s="60">
        <v>14</v>
      </c>
      <c r="V7" s="268">
        <v>17</v>
      </c>
      <c r="W7" s="56">
        <v>16</v>
      </c>
      <c r="X7" s="56">
        <v>14</v>
      </c>
      <c r="Y7" s="56">
        <v>15</v>
      </c>
      <c r="Z7" s="56">
        <v>12</v>
      </c>
      <c r="AA7" s="55">
        <v>18</v>
      </c>
      <c r="AB7" s="55">
        <v>18</v>
      </c>
      <c r="AC7" s="55">
        <v>17</v>
      </c>
      <c r="AD7" s="84"/>
    </row>
    <row r="8" spans="1:30" ht="15" x14ac:dyDescent="0.2">
      <c r="A8" s="97" t="s">
        <v>88</v>
      </c>
      <c r="B8" s="98" t="s">
        <v>57</v>
      </c>
      <c r="C8" s="99">
        <v>29</v>
      </c>
      <c r="D8" s="99">
        <v>30</v>
      </c>
      <c r="E8" s="99">
        <v>31</v>
      </c>
      <c r="F8" s="99">
        <v>29</v>
      </c>
      <c r="G8" s="99">
        <v>26</v>
      </c>
      <c r="H8" s="99">
        <v>31</v>
      </c>
      <c r="I8" s="103">
        <v>21</v>
      </c>
      <c r="J8" s="99">
        <v>21</v>
      </c>
      <c r="K8" s="99">
        <v>19</v>
      </c>
      <c r="L8" s="99">
        <v>26</v>
      </c>
      <c r="M8" s="99">
        <v>26</v>
      </c>
      <c r="N8" s="99">
        <v>25</v>
      </c>
      <c r="O8" s="99">
        <v>26</v>
      </c>
      <c r="P8" s="99">
        <v>30</v>
      </c>
      <c r="Q8" s="99">
        <v>30</v>
      </c>
      <c r="R8" s="56">
        <v>30</v>
      </c>
      <c r="S8" s="56">
        <v>24</v>
      </c>
      <c r="T8" s="56">
        <v>22</v>
      </c>
      <c r="U8" s="60">
        <v>20</v>
      </c>
      <c r="V8" s="268">
        <v>21</v>
      </c>
      <c r="W8" s="56">
        <v>21</v>
      </c>
      <c r="X8" s="56">
        <v>19</v>
      </c>
      <c r="Y8" s="56">
        <v>19</v>
      </c>
      <c r="Z8" s="56">
        <v>18</v>
      </c>
      <c r="AA8" s="99">
        <v>19</v>
      </c>
      <c r="AB8" s="99">
        <v>25</v>
      </c>
      <c r="AC8" s="99">
        <v>23</v>
      </c>
      <c r="AD8" s="84"/>
    </row>
    <row r="9" spans="1:30" ht="15" x14ac:dyDescent="0.2">
      <c r="A9" s="94" t="s">
        <v>89</v>
      </c>
      <c r="B9" s="82" t="s">
        <v>90</v>
      </c>
      <c r="C9" s="55">
        <v>29</v>
      </c>
      <c r="D9" s="55">
        <v>21</v>
      </c>
      <c r="E9" s="55">
        <v>23</v>
      </c>
      <c r="F9" s="55">
        <v>26</v>
      </c>
      <c r="G9" s="55">
        <v>28</v>
      </c>
      <c r="H9" s="55">
        <v>40</v>
      </c>
      <c r="I9" s="59">
        <v>33</v>
      </c>
      <c r="J9" s="55">
        <v>29</v>
      </c>
      <c r="K9" s="55">
        <v>26</v>
      </c>
      <c r="L9" s="55">
        <v>31</v>
      </c>
      <c r="M9" s="55">
        <v>27</v>
      </c>
      <c r="N9" s="55">
        <v>25</v>
      </c>
      <c r="O9" s="55">
        <v>27</v>
      </c>
      <c r="P9" s="55">
        <v>25</v>
      </c>
      <c r="Q9" s="55">
        <v>31</v>
      </c>
      <c r="R9" s="56">
        <v>33</v>
      </c>
      <c r="S9" s="56">
        <v>39</v>
      </c>
      <c r="T9" s="56">
        <v>25</v>
      </c>
      <c r="U9" s="60">
        <v>26</v>
      </c>
      <c r="V9" s="268">
        <v>40</v>
      </c>
      <c r="W9" s="56">
        <v>31</v>
      </c>
      <c r="X9" s="56">
        <v>35</v>
      </c>
      <c r="Y9" s="56">
        <v>34</v>
      </c>
      <c r="Z9" s="56">
        <v>44</v>
      </c>
      <c r="AA9" s="99">
        <v>76</v>
      </c>
      <c r="AB9" s="99">
        <v>87</v>
      </c>
      <c r="AC9" s="99">
        <v>33</v>
      </c>
      <c r="AD9" s="84"/>
    </row>
    <row r="10" spans="1:30" ht="15" x14ac:dyDescent="0.2">
      <c r="A10" s="97" t="s">
        <v>88</v>
      </c>
      <c r="B10" s="98" t="s">
        <v>57</v>
      </c>
      <c r="C10" s="99">
        <v>29</v>
      </c>
      <c r="D10" s="99">
        <v>21</v>
      </c>
      <c r="E10" s="99">
        <v>23</v>
      </c>
      <c r="F10" s="99">
        <v>26</v>
      </c>
      <c r="G10" s="99">
        <v>28</v>
      </c>
      <c r="H10" s="99">
        <v>40</v>
      </c>
      <c r="I10" s="103">
        <v>33</v>
      </c>
      <c r="J10" s="99">
        <v>29</v>
      </c>
      <c r="K10" s="99">
        <v>26</v>
      </c>
      <c r="L10" s="99">
        <v>31</v>
      </c>
      <c r="M10" s="99">
        <v>27</v>
      </c>
      <c r="N10" s="99">
        <v>25</v>
      </c>
      <c r="O10" s="99">
        <v>27</v>
      </c>
      <c r="P10" s="99">
        <v>25</v>
      </c>
      <c r="Q10" s="99">
        <v>31</v>
      </c>
      <c r="R10" s="56">
        <v>33</v>
      </c>
      <c r="S10" s="56">
        <v>39</v>
      </c>
      <c r="T10" s="56">
        <v>25</v>
      </c>
      <c r="U10" s="60">
        <v>26</v>
      </c>
      <c r="V10" s="268">
        <v>40</v>
      </c>
      <c r="W10" s="56">
        <v>31</v>
      </c>
      <c r="X10" s="56">
        <v>35</v>
      </c>
      <c r="Y10" s="56">
        <v>34</v>
      </c>
      <c r="Z10" s="56">
        <v>44</v>
      </c>
      <c r="AA10" s="99">
        <v>76</v>
      </c>
      <c r="AB10" s="99">
        <v>87</v>
      </c>
      <c r="AC10" s="99">
        <v>33</v>
      </c>
      <c r="AD10" s="84"/>
    </row>
    <row r="11" spans="1:30" x14ac:dyDescent="0.2">
      <c r="A11" s="317" t="s">
        <v>91</v>
      </c>
      <c r="B11" s="82" t="s">
        <v>45</v>
      </c>
      <c r="C11" s="55">
        <v>38</v>
      </c>
      <c r="D11" s="55">
        <v>37</v>
      </c>
      <c r="E11" s="55">
        <v>39</v>
      </c>
      <c r="F11" s="55">
        <v>34</v>
      </c>
      <c r="G11" s="55">
        <v>28</v>
      </c>
      <c r="H11" s="55">
        <v>34</v>
      </c>
      <c r="I11" s="59">
        <v>28</v>
      </c>
      <c r="J11" s="55">
        <v>31</v>
      </c>
      <c r="K11" s="55">
        <v>32</v>
      </c>
      <c r="L11" s="55">
        <v>40</v>
      </c>
      <c r="M11" s="55">
        <v>34</v>
      </c>
      <c r="N11" s="55">
        <v>37</v>
      </c>
      <c r="O11" s="55">
        <v>36</v>
      </c>
      <c r="P11" s="55">
        <v>38</v>
      </c>
      <c r="Q11" s="55">
        <v>32</v>
      </c>
      <c r="R11" s="55">
        <v>34</v>
      </c>
      <c r="S11" s="55">
        <v>36</v>
      </c>
      <c r="T11" s="55">
        <v>28</v>
      </c>
      <c r="U11" s="59">
        <v>27</v>
      </c>
      <c r="V11" s="267">
        <v>36</v>
      </c>
      <c r="W11" s="55">
        <v>36</v>
      </c>
      <c r="X11" s="55">
        <v>40</v>
      </c>
      <c r="Y11" s="55">
        <v>39</v>
      </c>
      <c r="Z11" s="55">
        <v>38</v>
      </c>
      <c r="AA11" s="55">
        <v>36</v>
      </c>
      <c r="AB11" s="55">
        <v>37</v>
      </c>
      <c r="AC11" s="55">
        <v>34</v>
      </c>
      <c r="AD11" s="84"/>
    </row>
    <row r="12" spans="1:30" x14ac:dyDescent="0.2">
      <c r="A12" s="317"/>
      <c r="B12" s="82" t="s">
        <v>39</v>
      </c>
      <c r="C12" s="55">
        <v>31</v>
      </c>
      <c r="D12" s="55">
        <v>30</v>
      </c>
      <c r="E12" s="55">
        <v>31</v>
      </c>
      <c r="F12" s="55">
        <v>34</v>
      </c>
      <c r="G12" s="55">
        <v>37</v>
      </c>
      <c r="H12" s="55">
        <v>44</v>
      </c>
      <c r="I12" s="59">
        <v>34</v>
      </c>
      <c r="J12" s="55">
        <v>34</v>
      </c>
      <c r="K12" s="55">
        <v>29</v>
      </c>
      <c r="L12" s="55">
        <v>38</v>
      </c>
      <c r="M12" s="55">
        <v>25</v>
      </c>
      <c r="N12" s="55">
        <v>27</v>
      </c>
      <c r="O12" s="55">
        <v>33</v>
      </c>
      <c r="P12" s="55">
        <v>28</v>
      </c>
      <c r="Q12" s="55">
        <v>27</v>
      </c>
      <c r="R12" s="55">
        <v>33</v>
      </c>
      <c r="S12" s="55">
        <v>44</v>
      </c>
      <c r="T12" s="55">
        <v>34</v>
      </c>
      <c r="U12" s="59">
        <v>34</v>
      </c>
      <c r="V12" s="267">
        <v>39</v>
      </c>
      <c r="W12" s="55">
        <v>36</v>
      </c>
      <c r="X12" s="55">
        <v>47</v>
      </c>
      <c r="Y12" s="55">
        <v>31</v>
      </c>
      <c r="Z12" s="55">
        <v>25</v>
      </c>
      <c r="AA12" s="55">
        <v>34</v>
      </c>
      <c r="AB12" s="55">
        <v>29</v>
      </c>
      <c r="AC12" s="55">
        <v>26</v>
      </c>
      <c r="AD12" s="84"/>
    </row>
    <row r="13" spans="1:30" x14ac:dyDescent="0.2">
      <c r="A13" s="317"/>
      <c r="B13" s="82" t="s">
        <v>92</v>
      </c>
      <c r="C13" s="55">
        <v>33</v>
      </c>
      <c r="D13" s="55">
        <v>33</v>
      </c>
      <c r="E13" s="55">
        <v>34</v>
      </c>
      <c r="F13" s="55">
        <v>33</v>
      </c>
      <c r="G13" s="55">
        <v>27</v>
      </c>
      <c r="H13" s="55">
        <v>22</v>
      </c>
      <c r="I13" s="59">
        <v>20</v>
      </c>
      <c r="J13" s="55">
        <v>24</v>
      </c>
      <c r="K13" s="55">
        <v>28</v>
      </c>
      <c r="L13" s="55">
        <v>30</v>
      </c>
      <c r="M13" s="55">
        <v>40</v>
      </c>
      <c r="N13" s="55">
        <v>39</v>
      </c>
      <c r="O13" s="55">
        <v>38</v>
      </c>
      <c r="P13" s="55">
        <v>57</v>
      </c>
      <c r="Q13" s="55">
        <v>55</v>
      </c>
      <c r="R13" s="55">
        <v>52</v>
      </c>
      <c r="S13" s="55">
        <v>38</v>
      </c>
      <c r="T13" s="55">
        <v>39</v>
      </c>
      <c r="U13" s="59">
        <v>41</v>
      </c>
      <c r="V13" s="267">
        <v>45</v>
      </c>
      <c r="W13" s="55">
        <v>38</v>
      </c>
      <c r="X13" s="55">
        <v>38</v>
      </c>
      <c r="Y13" s="55">
        <v>35</v>
      </c>
      <c r="Z13" s="55">
        <v>35</v>
      </c>
      <c r="AA13" s="55">
        <v>25</v>
      </c>
      <c r="AB13" s="55">
        <v>31</v>
      </c>
      <c r="AC13" s="55">
        <v>32</v>
      </c>
      <c r="AD13" s="84"/>
    </row>
    <row r="14" spans="1:30" x14ac:dyDescent="0.2">
      <c r="A14" s="317"/>
      <c r="B14" s="82" t="s">
        <v>40</v>
      </c>
      <c r="C14" s="55">
        <v>50</v>
      </c>
      <c r="D14" s="55">
        <v>44</v>
      </c>
      <c r="E14" s="55">
        <v>43</v>
      </c>
      <c r="F14" s="55">
        <v>48</v>
      </c>
      <c r="G14" s="55">
        <v>53</v>
      </c>
      <c r="H14" s="55">
        <v>67</v>
      </c>
      <c r="I14" s="59">
        <v>51</v>
      </c>
      <c r="J14" s="55">
        <v>45</v>
      </c>
      <c r="K14" s="55">
        <v>42</v>
      </c>
      <c r="L14" s="55">
        <v>54</v>
      </c>
      <c r="M14" s="55">
        <v>42</v>
      </c>
      <c r="N14" s="55">
        <v>37</v>
      </c>
      <c r="O14" s="55">
        <v>43</v>
      </c>
      <c r="P14" s="55">
        <v>42</v>
      </c>
      <c r="Q14" s="55">
        <v>38</v>
      </c>
      <c r="R14" s="55">
        <v>44</v>
      </c>
      <c r="S14" s="55">
        <v>51</v>
      </c>
      <c r="T14" s="55">
        <v>44</v>
      </c>
      <c r="U14" s="59">
        <v>46</v>
      </c>
      <c r="V14" s="267">
        <v>52</v>
      </c>
      <c r="W14" s="55">
        <v>48</v>
      </c>
      <c r="X14" s="55">
        <v>45</v>
      </c>
      <c r="Y14" s="55">
        <v>46</v>
      </c>
      <c r="Z14" s="55">
        <v>44</v>
      </c>
      <c r="AA14" s="55">
        <v>66</v>
      </c>
      <c r="AB14" s="55">
        <v>59</v>
      </c>
      <c r="AC14" s="55">
        <v>56</v>
      </c>
      <c r="AD14" s="84"/>
    </row>
    <row r="15" spans="1:30" x14ac:dyDescent="0.2">
      <c r="A15" s="317"/>
      <c r="B15" s="82" t="s">
        <v>93</v>
      </c>
      <c r="C15" s="55">
        <v>26</v>
      </c>
      <c r="D15" s="55">
        <v>22</v>
      </c>
      <c r="E15" s="55">
        <v>23</v>
      </c>
      <c r="F15" s="55">
        <v>27</v>
      </c>
      <c r="G15" s="55">
        <v>31</v>
      </c>
      <c r="H15" s="55">
        <v>45</v>
      </c>
      <c r="I15" s="59">
        <v>42</v>
      </c>
      <c r="J15" s="55">
        <v>40</v>
      </c>
      <c r="K15" s="55">
        <v>34</v>
      </c>
      <c r="L15" s="55">
        <v>54</v>
      </c>
      <c r="M15" s="55">
        <v>23</v>
      </c>
      <c r="N15" s="55">
        <v>27</v>
      </c>
      <c r="O15" s="55">
        <v>34</v>
      </c>
      <c r="P15" s="55">
        <v>28</v>
      </c>
      <c r="Q15" s="55">
        <v>23</v>
      </c>
      <c r="R15" s="55">
        <v>34</v>
      </c>
      <c r="S15" s="55">
        <v>43</v>
      </c>
      <c r="T15" s="55">
        <v>32</v>
      </c>
      <c r="U15" s="59">
        <v>28</v>
      </c>
      <c r="V15" s="267">
        <v>39</v>
      </c>
      <c r="W15" s="55">
        <v>35</v>
      </c>
      <c r="X15" s="55">
        <v>39</v>
      </c>
      <c r="Y15" s="55">
        <v>35</v>
      </c>
      <c r="Z15" s="55">
        <v>30</v>
      </c>
      <c r="AA15" s="55">
        <v>39</v>
      </c>
      <c r="AB15" s="55">
        <v>31</v>
      </c>
      <c r="AC15" s="55">
        <v>28</v>
      </c>
      <c r="AD15" s="84"/>
    </row>
    <row r="16" spans="1:30" x14ac:dyDescent="0.2">
      <c r="A16" s="317"/>
      <c r="B16" s="82" t="s">
        <v>46</v>
      </c>
      <c r="C16" s="55">
        <v>38</v>
      </c>
      <c r="D16" s="55">
        <v>37</v>
      </c>
      <c r="E16" s="55">
        <v>40</v>
      </c>
      <c r="F16" s="55">
        <v>36</v>
      </c>
      <c r="G16" s="55">
        <v>32</v>
      </c>
      <c r="H16" s="55">
        <v>43</v>
      </c>
      <c r="I16" s="59">
        <v>42</v>
      </c>
      <c r="J16" s="55">
        <v>38</v>
      </c>
      <c r="K16" s="55">
        <v>32</v>
      </c>
      <c r="L16" s="55">
        <v>41</v>
      </c>
      <c r="M16" s="55">
        <v>38</v>
      </c>
      <c r="N16" s="55">
        <v>35</v>
      </c>
      <c r="O16" s="55">
        <v>35</v>
      </c>
      <c r="P16" s="55">
        <v>39</v>
      </c>
      <c r="Q16" s="55">
        <v>41</v>
      </c>
      <c r="R16" s="55">
        <v>45</v>
      </c>
      <c r="S16" s="55">
        <v>59</v>
      </c>
      <c r="T16" s="55">
        <v>43</v>
      </c>
      <c r="U16" s="59">
        <v>50</v>
      </c>
      <c r="V16" s="267">
        <v>64</v>
      </c>
      <c r="W16" s="55">
        <v>49</v>
      </c>
      <c r="X16" s="55">
        <v>39</v>
      </c>
      <c r="Y16" s="55">
        <v>37</v>
      </c>
      <c r="Z16" s="55">
        <v>40</v>
      </c>
      <c r="AA16" s="55">
        <v>36</v>
      </c>
      <c r="AB16" s="55">
        <v>38</v>
      </c>
      <c r="AC16" s="55">
        <v>40</v>
      </c>
      <c r="AD16" s="84"/>
    </row>
    <row r="17" spans="1:30" x14ac:dyDescent="0.2">
      <c r="A17" s="317"/>
      <c r="B17" s="82" t="s">
        <v>41</v>
      </c>
      <c r="C17" s="55">
        <v>28</v>
      </c>
      <c r="D17" s="55">
        <v>24</v>
      </c>
      <c r="E17" s="55">
        <v>24</v>
      </c>
      <c r="F17" s="55">
        <v>29</v>
      </c>
      <c r="G17" s="55">
        <v>35</v>
      </c>
      <c r="H17" s="55">
        <v>50</v>
      </c>
      <c r="I17" s="59">
        <v>48</v>
      </c>
      <c r="J17" s="55">
        <v>41</v>
      </c>
      <c r="K17" s="55">
        <v>45</v>
      </c>
      <c r="L17" s="55">
        <v>47</v>
      </c>
      <c r="M17" s="55">
        <v>38</v>
      </c>
      <c r="N17" s="55">
        <v>43</v>
      </c>
      <c r="O17" s="55">
        <v>42</v>
      </c>
      <c r="P17" s="55">
        <v>24</v>
      </c>
      <c r="Q17" s="55">
        <v>20</v>
      </c>
      <c r="R17" s="55">
        <v>24</v>
      </c>
      <c r="S17" s="55">
        <v>39</v>
      </c>
      <c r="T17" s="55">
        <v>25</v>
      </c>
      <c r="U17" s="59">
        <v>25</v>
      </c>
      <c r="V17" s="267">
        <v>34</v>
      </c>
      <c r="W17" s="55">
        <v>37</v>
      </c>
      <c r="X17" s="55">
        <v>47</v>
      </c>
      <c r="Y17" s="55">
        <v>32</v>
      </c>
      <c r="Z17" s="55">
        <v>24</v>
      </c>
      <c r="AA17" s="55">
        <v>39</v>
      </c>
      <c r="AB17" s="55">
        <v>30</v>
      </c>
      <c r="AC17" s="55">
        <v>21</v>
      </c>
      <c r="AD17" s="84"/>
    </row>
    <row r="18" spans="1:30" x14ac:dyDescent="0.2">
      <c r="A18" s="317"/>
      <c r="B18" s="82" t="s">
        <v>94</v>
      </c>
      <c r="C18" s="55">
        <v>46</v>
      </c>
      <c r="D18" s="55">
        <v>48</v>
      </c>
      <c r="E18" s="55">
        <v>49</v>
      </c>
      <c r="F18" s="55">
        <v>60</v>
      </c>
      <c r="G18" s="55">
        <v>70</v>
      </c>
      <c r="H18" s="55">
        <v>83</v>
      </c>
      <c r="I18" s="59">
        <v>69</v>
      </c>
      <c r="J18" s="55">
        <v>56</v>
      </c>
      <c r="K18" s="55">
        <v>53</v>
      </c>
      <c r="L18" s="55">
        <v>58</v>
      </c>
      <c r="M18" s="55">
        <v>37</v>
      </c>
      <c r="N18" s="55">
        <v>29</v>
      </c>
      <c r="O18" s="55">
        <v>23</v>
      </c>
      <c r="P18" s="55">
        <v>39</v>
      </c>
      <c r="Q18" s="55">
        <v>56</v>
      </c>
      <c r="R18" s="55">
        <v>52</v>
      </c>
      <c r="S18" s="55">
        <v>60</v>
      </c>
      <c r="T18" s="55">
        <v>50</v>
      </c>
      <c r="U18" s="59">
        <v>56</v>
      </c>
      <c r="V18" s="267">
        <v>48</v>
      </c>
      <c r="W18" s="55">
        <v>53</v>
      </c>
      <c r="X18" s="55">
        <v>34</v>
      </c>
      <c r="Y18" s="55">
        <v>36</v>
      </c>
      <c r="Z18" s="55">
        <v>35</v>
      </c>
      <c r="AA18" s="55">
        <v>42</v>
      </c>
      <c r="AB18" s="55">
        <v>36</v>
      </c>
      <c r="AC18" s="55">
        <v>33</v>
      </c>
      <c r="AD18" s="84"/>
    </row>
    <row r="19" spans="1:30" x14ac:dyDescent="0.2">
      <c r="A19" s="317"/>
      <c r="B19" s="82" t="s">
        <v>42</v>
      </c>
      <c r="C19" s="55">
        <v>36</v>
      </c>
      <c r="D19" s="55">
        <v>39</v>
      </c>
      <c r="E19" s="55">
        <v>42</v>
      </c>
      <c r="F19" s="55">
        <v>47</v>
      </c>
      <c r="G19" s="55">
        <v>42</v>
      </c>
      <c r="H19" s="55">
        <v>51</v>
      </c>
      <c r="I19" s="59">
        <v>38</v>
      </c>
      <c r="J19" s="55">
        <v>32</v>
      </c>
      <c r="K19" s="55">
        <v>32</v>
      </c>
      <c r="L19" s="55">
        <v>47</v>
      </c>
      <c r="M19" s="55">
        <v>32</v>
      </c>
      <c r="N19" s="55">
        <v>32</v>
      </c>
      <c r="O19" s="55">
        <v>39</v>
      </c>
      <c r="P19" s="55">
        <v>43</v>
      </c>
      <c r="Q19" s="55">
        <v>33</v>
      </c>
      <c r="R19" s="55">
        <v>40</v>
      </c>
      <c r="S19" s="55">
        <v>57</v>
      </c>
      <c r="T19" s="55">
        <v>28</v>
      </c>
      <c r="U19" s="59">
        <v>29</v>
      </c>
      <c r="V19" s="267">
        <v>32</v>
      </c>
      <c r="W19" s="55">
        <v>27</v>
      </c>
      <c r="X19" s="55">
        <v>40</v>
      </c>
      <c r="Y19" s="55">
        <v>37</v>
      </c>
      <c r="Z19" s="55">
        <v>37</v>
      </c>
      <c r="AA19" s="55">
        <v>42</v>
      </c>
      <c r="AB19" s="55">
        <v>48</v>
      </c>
      <c r="AC19" s="55">
        <v>50</v>
      </c>
      <c r="AD19" s="84"/>
    </row>
    <row r="20" spans="1:30" x14ac:dyDescent="0.2">
      <c r="A20" s="317"/>
      <c r="B20" s="82" t="s">
        <v>36</v>
      </c>
      <c r="C20" s="55">
        <v>33</v>
      </c>
      <c r="D20" s="55">
        <v>31</v>
      </c>
      <c r="E20" s="55">
        <v>30</v>
      </c>
      <c r="F20" s="55">
        <v>37</v>
      </c>
      <c r="G20" s="55">
        <v>37</v>
      </c>
      <c r="H20" s="55">
        <v>55</v>
      </c>
      <c r="I20" s="59">
        <v>41</v>
      </c>
      <c r="J20" s="55">
        <v>36</v>
      </c>
      <c r="K20" s="55">
        <v>31</v>
      </c>
      <c r="L20" s="55">
        <v>44</v>
      </c>
      <c r="M20" s="55">
        <v>32</v>
      </c>
      <c r="N20" s="55">
        <v>32</v>
      </c>
      <c r="O20" s="55">
        <v>33</v>
      </c>
      <c r="P20" s="55">
        <v>34</v>
      </c>
      <c r="Q20" s="55">
        <v>31</v>
      </c>
      <c r="R20" s="55">
        <v>39</v>
      </c>
      <c r="S20" s="55">
        <v>45</v>
      </c>
      <c r="T20" s="55">
        <v>36</v>
      </c>
      <c r="U20" s="59">
        <v>35</v>
      </c>
      <c r="V20" s="267">
        <v>41</v>
      </c>
      <c r="W20" s="55">
        <v>39</v>
      </c>
      <c r="X20" s="55">
        <v>39</v>
      </c>
      <c r="Y20" s="55">
        <v>35</v>
      </c>
      <c r="Z20" s="55">
        <v>30</v>
      </c>
      <c r="AA20" s="55">
        <v>38</v>
      </c>
      <c r="AB20" s="55">
        <v>29</v>
      </c>
      <c r="AC20" s="55">
        <v>30</v>
      </c>
      <c r="AD20" s="84"/>
    </row>
    <row r="21" spans="1:30" x14ac:dyDescent="0.2">
      <c r="A21" s="317"/>
      <c r="B21" s="82" t="s">
        <v>44</v>
      </c>
      <c r="C21" s="55">
        <v>11</v>
      </c>
      <c r="D21" s="55">
        <v>8</v>
      </c>
      <c r="E21" s="55">
        <v>8</v>
      </c>
      <c r="F21" s="55">
        <v>17</v>
      </c>
      <c r="G21" s="55">
        <v>20</v>
      </c>
      <c r="H21" s="55">
        <v>16</v>
      </c>
      <c r="I21" s="59">
        <v>14</v>
      </c>
      <c r="J21" s="55">
        <v>16</v>
      </c>
      <c r="K21" s="55">
        <v>18</v>
      </c>
      <c r="L21" s="55">
        <v>19</v>
      </c>
      <c r="M21" s="55">
        <v>18</v>
      </c>
      <c r="N21" s="55">
        <v>16</v>
      </c>
      <c r="O21" s="55">
        <v>19</v>
      </c>
      <c r="P21" s="55">
        <v>11</v>
      </c>
      <c r="Q21" s="55">
        <v>14</v>
      </c>
      <c r="R21" s="55">
        <v>19</v>
      </c>
      <c r="S21" s="55">
        <v>25</v>
      </c>
      <c r="T21" s="55">
        <v>15</v>
      </c>
      <c r="U21" s="59">
        <v>18</v>
      </c>
      <c r="V21" s="267">
        <v>24</v>
      </c>
      <c r="W21" s="55">
        <v>22</v>
      </c>
      <c r="X21" s="55">
        <v>20</v>
      </c>
      <c r="Y21" s="55">
        <v>30</v>
      </c>
      <c r="Z21" s="55">
        <v>32</v>
      </c>
      <c r="AA21" s="55">
        <v>29</v>
      </c>
      <c r="AB21" s="55">
        <v>31</v>
      </c>
      <c r="AC21" s="55">
        <v>29</v>
      </c>
      <c r="AD21" s="84"/>
    </row>
    <row r="22" spans="1:30" x14ac:dyDescent="0.2">
      <c r="A22" s="317"/>
      <c r="B22" s="82" t="s">
        <v>43</v>
      </c>
      <c r="C22" s="55" t="s">
        <v>57</v>
      </c>
      <c r="D22" s="55" t="s">
        <v>57</v>
      </c>
      <c r="E22" s="55">
        <v>19</v>
      </c>
      <c r="F22" s="55" t="s">
        <v>57</v>
      </c>
      <c r="G22" s="55">
        <v>33</v>
      </c>
      <c r="H22" s="55">
        <v>40</v>
      </c>
      <c r="I22" s="59">
        <v>36</v>
      </c>
      <c r="J22" s="55">
        <v>31</v>
      </c>
      <c r="K22" s="55">
        <v>24</v>
      </c>
      <c r="L22" s="55">
        <v>36</v>
      </c>
      <c r="M22" s="55">
        <v>37</v>
      </c>
      <c r="N22" s="55">
        <v>31</v>
      </c>
      <c r="O22" s="55">
        <v>36</v>
      </c>
      <c r="P22" s="55">
        <v>41</v>
      </c>
      <c r="Q22" s="55">
        <v>38</v>
      </c>
      <c r="R22" s="55">
        <v>32</v>
      </c>
      <c r="S22" s="55">
        <v>39</v>
      </c>
      <c r="T22" s="55">
        <v>28</v>
      </c>
      <c r="U22" s="59" t="s">
        <v>57</v>
      </c>
      <c r="V22" s="267">
        <v>45</v>
      </c>
      <c r="W22" s="55">
        <v>40</v>
      </c>
      <c r="X22" s="55">
        <v>41</v>
      </c>
      <c r="Y22" s="55">
        <v>34</v>
      </c>
      <c r="Z22" s="55">
        <v>27</v>
      </c>
      <c r="AA22" s="55">
        <v>36</v>
      </c>
      <c r="AB22" s="55">
        <v>32</v>
      </c>
      <c r="AC22" s="55">
        <v>38</v>
      </c>
      <c r="AD22" s="84"/>
    </row>
    <row r="23" spans="1:30" x14ac:dyDescent="0.2">
      <c r="A23" s="317"/>
      <c r="B23" s="82" t="s">
        <v>48</v>
      </c>
      <c r="C23" s="55">
        <v>32</v>
      </c>
      <c r="D23" s="55">
        <v>25</v>
      </c>
      <c r="E23" s="55">
        <v>29</v>
      </c>
      <c r="F23" s="55">
        <v>35</v>
      </c>
      <c r="G23" s="55">
        <v>43</v>
      </c>
      <c r="H23" s="55">
        <v>55</v>
      </c>
      <c r="I23" s="59">
        <v>53</v>
      </c>
      <c r="J23" s="55">
        <v>35</v>
      </c>
      <c r="K23" s="55">
        <v>37</v>
      </c>
      <c r="L23" s="55">
        <v>35</v>
      </c>
      <c r="M23" s="55">
        <v>35</v>
      </c>
      <c r="N23" s="55">
        <v>35</v>
      </c>
      <c r="O23" s="55">
        <v>37</v>
      </c>
      <c r="P23" s="55">
        <v>30</v>
      </c>
      <c r="Q23" s="55">
        <v>26</v>
      </c>
      <c r="R23" s="56">
        <v>37</v>
      </c>
      <c r="S23" s="56">
        <v>46</v>
      </c>
      <c r="T23" s="56">
        <v>31</v>
      </c>
      <c r="U23" s="60">
        <v>38</v>
      </c>
      <c r="V23" s="268">
        <v>41</v>
      </c>
      <c r="W23" s="56">
        <v>40</v>
      </c>
      <c r="X23" s="56">
        <v>37</v>
      </c>
      <c r="Y23" s="56">
        <v>39</v>
      </c>
      <c r="Z23" s="56">
        <v>36</v>
      </c>
      <c r="AA23" s="55">
        <v>36</v>
      </c>
      <c r="AB23" s="55">
        <v>34</v>
      </c>
      <c r="AC23" s="55">
        <v>33</v>
      </c>
      <c r="AD23" s="84"/>
    </row>
    <row r="24" spans="1:30" ht="15" x14ac:dyDescent="0.2">
      <c r="A24" s="97" t="s">
        <v>88</v>
      </c>
      <c r="B24" s="98" t="s">
        <v>57</v>
      </c>
      <c r="C24" s="99">
        <v>33</v>
      </c>
      <c r="D24" s="99">
        <v>32</v>
      </c>
      <c r="E24" s="99">
        <v>32</v>
      </c>
      <c r="F24" s="99">
        <v>36</v>
      </c>
      <c r="G24" s="99">
        <v>38</v>
      </c>
      <c r="H24" s="99">
        <v>46</v>
      </c>
      <c r="I24" s="103">
        <v>40</v>
      </c>
      <c r="J24" s="99">
        <v>35</v>
      </c>
      <c r="K24" s="99">
        <v>34</v>
      </c>
      <c r="L24" s="99">
        <v>42</v>
      </c>
      <c r="M24" s="99">
        <v>33</v>
      </c>
      <c r="N24" s="99">
        <v>32</v>
      </c>
      <c r="O24" s="99">
        <v>34</v>
      </c>
      <c r="P24" s="99">
        <v>35</v>
      </c>
      <c r="Q24" s="99">
        <v>34</v>
      </c>
      <c r="R24" s="56">
        <v>37</v>
      </c>
      <c r="S24" s="56">
        <v>45</v>
      </c>
      <c r="T24" s="56">
        <v>33</v>
      </c>
      <c r="U24" s="60">
        <v>36</v>
      </c>
      <c r="V24" s="268">
        <v>42</v>
      </c>
      <c r="W24" s="56">
        <v>38</v>
      </c>
      <c r="X24" s="56">
        <v>39</v>
      </c>
      <c r="Y24" s="56">
        <v>36</v>
      </c>
      <c r="Z24" s="56">
        <v>33</v>
      </c>
      <c r="AA24" s="99">
        <v>38</v>
      </c>
      <c r="AB24" s="99">
        <v>36</v>
      </c>
      <c r="AC24" s="99">
        <v>35</v>
      </c>
      <c r="AD24" s="84"/>
    </row>
    <row r="25" spans="1:30" x14ac:dyDescent="0.2">
      <c r="A25" s="317" t="s">
        <v>95</v>
      </c>
      <c r="B25" s="82" t="s">
        <v>96</v>
      </c>
      <c r="C25" s="55">
        <v>26</v>
      </c>
      <c r="D25" s="55">
        <v>19</v>
      </c>
      <c r="E25" s="55">
        <v>19</v>
      </c>
      <c r="F25" s="55">
        <v>22</v>
      </c>
      <c r="G25" s="55">
        <v>27</v>
      </c>
      <c r="H25" s="55">
        <v>42</v>
      </c>
      <c r="I25" s="59">
        <v>28</v>
      </c>
      <c r="J25" s="55">
        <v>27</v>
      </c>
      <c r="K25" s="55">
        <v>28</v>
      </c>
      <c r="L25" s="55">
        <v>30</v>
      </c>
      <c r="M25" s="55">
        <v>24</v>
      </c>
      <c r="N25" s="55">
        <v>25</v>
      </c>
      <c r="O25" s="55">
        <v>25</v>
      </c>
      <c r="P25" s="55">
        <v>20</v>
      </c>
      <c r="Q25" s="55">
        <v>17</v>
      </c>
      <c r="R25" s="55">
        <v>25</v>
      </c>
      <c r="S25" s="55">
        <v>35</v>
      </c>
      <c r="T25" s="55">
        <v>30</v>
      </c>
      <c r="U25" s="59">
        <v>29</v>
      </c>
      <c r="V25" s="267">
        <v>30</v>
      </c>
      <c r="W25" s="55">
        <v>22</v>
      </c>
      <c r="X25" s="55">
        <v>22</v>
      </c>
      <c r="Y25" s="55">
        <v>29</v>
      </c>
      <c r="Z25" s="55">
        <v>80</v>
      </c>
      <c r="AA25" s="55">
        <v>33</v>
      </c>
      <c r="AB25" s="55">
        <v>24</v>
      </c>
      <c r="AC25" s="55">
        <v>58</v>
      </c>
      <c r="AD25" s="84"/>
    </row>
    <row r="26" spans="1:30" x14ac:dyDescent="0.2">
      <c r="A26" s="317"/>
      <c r="B26" s="82" t="s">
        <v>97</v>
      </c>
      <c r="C26" s="55">
        <v>42</v>
      </c>
      <c r="D26" s="55">
        <v>50</v>
      </c>
      <c r="E26" s="55">
        <v>44</v>
      </c>
      <c r="F26" s="55">
        <v>59</v>
      </c>
      <c r="G26" s="55">
        <v>66</v>
      </c>
      <c r="H26" s="55">
        <v>81</v>
      </c>
      <c r="I26" s="59">
        <v>54</v>
      </c>
      <c r="J26" s="55">
        <v>48</v>
      </c>
      <c r="K26" s="55">
        <v>42</v>
      </c>
      <c r="L26" s="55">
        <v>57</v>
      </c>
      <c r="M26" s="55">
        <v>37</v>
      </c>
      <c r="N26" s="55" t="s">
        <v>57</v>
      </c>
      <c r="O26" s="55" t="s">
        <v>57</v>
      </c>
      <c r="P26" s="55">
        <v>35</v>
      </c>
      <c r="Q26" s="55">
        <v>36</v>
      </c>
      <c r="R26" s="56">
        <v>48</v>
      </c>
      <c r="S26" s="56">
        <v>64</v>
      </c>
      <c r="T26" s="56">
        <v>40</v>
      </c>
      <c r="U26" s="60">
        <v>40</v>
      </c>
      <c r="V26" s="268">
        <v>64</v>
      </c>
      <c r="W26" s="56" t="s">
        <v>57</v>
      </c>
      <c r="X26" s="56">
        <v>10</v>
      </c>
      <c r="Y26" s="56">
        <v>33</v>
      </c>
      <c r="Z26" s="56">
        <v>31</v>
      </c>
      <c r="AA26" s="55">
        <v>20</v>
      </c>
      <c r="AB26" s="55">
        <v>22</v>
      </c>
      <c r="AC26" s="55">
        <v>29</v>
      </c>
      <c r="AD26" s="84"/>
    </row>
    <row r="27" spans="1:30" ht="15" x14ac:dyDescent="0.2">
      <c r="A27" s="97" t="s">
        <v>88</v>
      </c>
      <c r="B27" s="98" t="s">
        <v>57</v>
      </c>
      <c r="C27" s="99">
        <v>34</v>
      </c>
      <c r="D27" s="99">
        <v>35</v>
      </c>
      <c r="E27" s="99">
        <v>32</v>
      </c>
      <c r="F27" s="99">
        <v>41</v>
      </c>
      <c r="G27" s="99">
        <v>47</v>
      </c>
      <c r="H27" s="99">
        <v>61</v>
      </c>
      <c r="I27" s="103">
        <v>41</v>
      </c>
      <c r="J27" s="99">
        <v>37</v>
      </c>
      <c r="K27" s="99">
        <v>35</v>
      </c>
      <c r="L27" s="99">
        <v>44</v>
      </c>
      <c r="M27" s="99">
        <v>30</v>
      </c>
      <c r="N27" s="99">
        <v>25</v>
      </c>
      <c r="O27" s="99">
        <v>25</v>
      </c>
      <c r="P27" s="99">
        <v>27</v>
      </c>
      <c r="Q27" s="99">
        <v>27</v>
      </c>
      <c r="R27" s="56">
        <v>37</v>
      </c>
      <c r="S27" s="56">
        <v>50</v>
      </c>
      <c r="T27" s="56">
        <v>35</v>
      </c>
      <c r="U27" s="60">
        <v>35</v>
      </c>
      <c r="V27" s="268">
        <v>47</v>
      </c>
      <c r="W27" s="56">
        <v>22</v>
      </c>
      <c r="X27" s="56">
        <v>16</v>
      </c>
      <c r="Y27" s="56">
        <v>31</v>
      </c>
      <c r="Z27" s="56">
        <v>56</v>
      </c>
      <c r="AA27" s="99">
        <v>27</v>
      </c>
      <c r="AB27" s="99">
        <v>23</v>
      </c>
      <c r="AC27" s="99">
        <v>44</v>
      </c>
      <c r="AD27" s="84"/>
    </row>
    <row r="28" spans="1:30" ht="15" x14ac:dyDescent="0.2">
      <c r="A28" s="94" t="s">
        <v>98</v>
      </c>
      <c r="B28" s="82" t="s">
        <v>34</v>
      </c>
      <c r="C28" s="55">
        <v>33</v>
      </c>
      <c r="D28" s="55">
        <v>33</v>
      </c>
      <c r="E28" s="55">
        <v>27</v>
      </c>
      <c r="F28" s="55">
        <v>31</v>
      </c>
      <c r="G28" s="55">
        <v>32</v>
      </c>
      <c r="H28" s="55">
        <v>41</v>
      </c>
      <c r="I28" s="59">
        <v>33</v>
      </c>
      <c r="J28" s="55">
        <v>29</v>
      </c>
      <c r="K28" s="55">
        <v>31</v>
      </c>
      <c r="L28" s="55">
        <v>43</v>
      </c>
      <c r="M28" s="55">
        <v>44</v>
      </c>
      <c r="N28" s="55">
        <v>41</v>
      </c>
      <c r="O28" s="55">
        <v>37</v>
      </c>
      <c r="P28" s="55">
        <v>54</v>
      </c>
      <c r="Q28" s="55">
        <v>23</v>
      </c>
      <c r="R28" s="56">
        <v>37</v>
      </c>
      <c r="S28" s="56">
        <v>36</v>
      </c>
      <c r="T28" s="56">
        <v>30</v>
      </c>
      <c r="U28" s="60">
        <v>26</v>
      </c>
      <c r="V28" s="268">
        <v>36</v>
      </c>
      <c r="W28" s="56">
        <v>33</v>
      </c>
      <c r="X28" s="56">
        <v>34</v>
      </c>
      <c r="Y28" s="56">
        <v>34</v>
      </c>
      <c r="Z28" s="56">
        <v>31</v>
      </c>
      <c r="AA28" s="99">
        <v>36</v>
      </c>
      <c r="AB28" s="99">
        <v>40</v>
      </c>
      <c r="AC28" s="99">
        <v>43</v>
      </c>
      <c r="AD28" s="84"/>
    </row>
    <row r="29" spans="1:30" ht="15" x14ac:dyDescent="0.2">
      <c r="A29" s="97" t="s">
        <v>88</v>
      </c>
      <c r="B29" s="98" t="s">
        <v>57</v>
      </c>
      <c r="C29" s="99">
        <v>33</v>
      </c>
      <c r="D29" s="99">
        <v>33</v>
      </c>
      <c r="E29" s="99">
        <v>27</v>
      </c>
      <c r="F29" s="99">
        <v>31</v>
      </c>
      <c r="G29" s="99">
        <v>32</v>
      </c>
      <c r="H29" s="99">
        <v>41</v>
      </c>
      <c r="I29" s="103">
        <v>33</v>
      </c>
      <c r="J29" s="99">
        <v>29</v>
      </c>
      <c r="K29" s="99">
        <v>31</v>
      </c>
      <c r="L29" s="99">
        <v>43</v>
      </c>
      <c r="M29" s="99">
        <v>44</v>
      </c>
      <c r="N29" s="99">
        <v>41</v>
      </c>
      <c r="O29" s="99">
        <v>37</v>
      </c>
      <c r="P29" s="99">
        <v>54</v>
      </c>
      <c r="Q29" s="99">
        <v>23</v>
      </c>
      <c r="R29" s="56">
        <v>37</v>
      </c>
      <c r="S29" s="56">
        <v>36</v>
      </c>
      <c r="T29" s="56">
        <v>30</v>
      </c>
      <c r="U29" s="60">
        <v>26</v>
      </c>
      <c r="V29" s="268">
        <v>36</v>
      </c>
      <c r="W29" s="56">
        <v>33</v>
      </c>
      <c r="X29" s="56">
        <v>34</v>
      </c>
      <c r="Y29" s="56">
        <v>34</v>
      </c>
      <c r="Z29" s="56">
        <v>31</v>
      </c>
      <c r="AA29" s="99">
        <v>36</v>
      </c>
      <c r="AB29" s="99">
        <v>40</v>
      </c>
      <c r="AC29" s="99">
        <v>43</v>
      </c>
      <c r="AD29" s="84"/>
    </row>
    <row r="30" spans="1:30" ht="15" x14ac:dyDescent="0.2">
      <c r="A30" s="94" t="s">
        <v>99</v>
      </c>
      <c r="B30" s="82" t="s">
        <v>37</v>
      </c>
      <c r="C30" s="55">
        <v>37</v>
      </c>
      <c r="D30" s="55">
        <v>36</v>
      </c>
      <c r="E30" s="55">
        <v>38</v>
      </c>
      <c r="F30" s="55">
        <v>39</v>
      </c>
      <c r="G30" s="55">
        <v>40</v>
      </c>
      <c r="H30" s="55">
        <v>52</v>
      </c>
      <c r="I30" s="59">
        <v>40</v>
      </c>
      <c r="J30" s="55">
        <v>35</v>
      </c>
      <c r="K30" s="55">
        <v>39</v>
      </c>
      <c r="L30" s="55">
        <v>46</v>
      </c>
      <c r="M30" s="55">
        <v>44</v>
      </c>
      <c r="N30" s="55">
        <v>42</v>
      </c>
      <c r="O30" s="55">
        <v>50</v>
      </c>
      <c r="P30" s="55">
        <v>51</v>
      </c>
      <c r="Q30" s="55">
        <v>52</v>
      </c>
      <c r="R30" s="56">
        <v>53</v>
      </c>
      <c r="S30" s="56">
        <v>52</v>
      </c>
      <c r="T30" s="56">
        <v>40</v>
      </c>
      <c r="U30" s="60">
        <v>45</v>
      </c>
      <c r="V30" s="268">
        <v>51</v>
      </c>
      <c r="W30" s="56">
        <v>49</v>
      </c>
      <c r="X30" s="56">
        <v>48</v>
      </c>
      <c r="Y30" s="56">
        <v>51</v>
      </c>
      <c r="Z30" s="56">
        <v>52</v>
      </c>
      <c r="AA30" s="99">
        <v>53</v>
      </c>
      <c r="AB30" s="99">
        <v>50</v>
      </c>
      <c r="AC30" s="99">
        <v>52</v>
      </c>
      <c r="AD30" s="84"/>
    </row>
    <row r="31" spans="1:30" ht="15" x14ac:dyDescent="0.2">
      <c r="A31" s="97" t="s">
        <v>88</v>
      </c>
      <c r="B31" s="98" t="s">
        <v>57</v>
      </c>
      <c r="C31" s="99">
        <v>37</v>
      </c>
      <c r="D31" s="99">
        <v>36</v>
      </c>
      <c r="E31" s="99">
        <v>38</v>
      </c>
      <c r="F31" s="99">
        <v>39</v>
      </c>
      <c r="G31" s="99">
        <v>40</v>
      </c>
      <c r="H31" s="99">
        <v>52</v>
      </c>
      <c r="I31" s="103">
        <v>40</v>
      </c>
      <c r="J31" s="99">
        <v>35</v>
      </c>
      <c r="K31" s="99">
        <v>39</v>
      </c>
      <c r="L31" s="99">
        <v>46</v>
      </c>
      <c r="M31" s="99">
        <v>44</v>
      </c>
      <c r="N31" s="99">
        <v>42</v>
      </c>
      <c r="O31" s="99">
        <v>50</v>
      </c>
      <c r="P31" s="99">
        <v>51</v>
      </c>
      <c r="Q31" s="99">
        <v>52</v>
      </c>
      <c r="R31" s="56">
        <v>53</v>
      </c>
      <c r="S31" s="56">
        <v>52</v>
      </c>
      <c r="T31" s="56">
        <v>40</v>
      </c>
      <c r="U31" s="60">
        <v>45</v>
      </c>
      <c r="V31" s="268">
        <v>51</v>
      </c>
      <c r="W31" s="56">
        <v>49</v>
      </c>
      <c r="X31" s="56">
        <v>48</v>
      </c>
      <c r="Y31" s="56">
        <v>51</v>
      </c>
      <c r="Z31" s="56">
        <v>52</v>
      </c>
      <c r="AA31" s="99">
        <v>53</v>
      </c>
      <c r="AB31" s="99">
        <v>50</v>
      </c>
      <c r="AC31" s="99">
        <v>52</v>
      </c>
      <c r="AD31" s="84"/>
    </row>
    <row r="32" spans="1:30" x14ac:dyDescent="0.2">
      <c r="A32" s="317" t="s">
        <v>100</v>
      </c>
      <c r="B32" s="82" t="s">
        <v>101</v>
      </c>
      <c r="C32" s="55">
        <v>34</v>
      </c>
      <c r="D32" s="55">
        <v>32</v>
      </c>
      <c r="E32" s="55">
        <v>29</v>
      </c>
      <c r="F32" s="55">
        <v>35</v>
      </c>
      <c r="G32" s="55">
        <v>33</v>
      </c>
      <c r="H32" s="55">
        <v>38</v>
      </c>
      <c r="I32" s="59">
        <v>34</v>
      </c>
      <c r="J32" s="55">
        <v>32</v>
      </c>
      <c r="K32" s="55">
        <v>30</v>
      </c>
      <c r="L32" s="55">
        <v>34</v>
      </c>
      <c r="M32" s="55">
        <v>24</v>
      </c>
      <c r="N32" s="55">
        <v>23</v>
      </c>
      <c r="O32" s="55">
        <v>38</v>
      </c>
      <c r="P32" s="55">
        <v>61</v>
      </c>
      <c r="Q32" s="55">
        <v>44</v>
      </c>
      <c r="R32" s="55">
        <v>45</v>
      </c>
      <c r="S32" s="55">
        <v>51</v>
      </c>
      <c r="T32" s="55">
        <v>50</v>
      </c>
      <c r="U32" s="59">
        <v>49</v>
      </c>
      <c r="V32" s="267">
        <v>51</v>
      </c>
      <c r="W32" s="55">
        <v>54</v>
      </c>
      <c r="X32" s="55">
        <v>50</v>
      </c>
      <c r="Y32" s="55">
        <v>48</v>
      </c>
      <c r="Z32" s="55">
        <v>49</v>
      </c>
      <c r="AA32" s="55">
        <v>43</v>
      </c>
      <c r="AB32" s="55">
        <v>36</v>
      </c>
      <c r="AC32" s="55">
        <v>37</v>
      </c>
      <c r="AD32" s="84"/>
    </row>
    <row r="33" spans="1:30" x14ac:dyDescent="0.2">
      <c r="A33" s="317"/>
      <c r="B33" s="82" t="s">
        <v>102</v>
      </c>
      <c r="C33" s="55">
        <v>27</v>
      </c>
      <c r="D33" s="55">
        <v>20</v>
      </c>
      <c r="E33" s="55">
        <v>18</v>
      </c>
      <c r="F33" s="55">
        <v>21</v>
      </c>
      <c r="G33" s="55">
        <v>26</v>
      </c>
      <c r="H33" s="55">
        <v>42</v>
      </c>
      <c r="I33" s="59">
        <v>33</v>
      </c>
      <c r="J33" s="55">
        <v>28</v>
      </c>
      <c r="K33" s="55">
        <v>32</v>
      </c>
      <c r="L33" s="55">
        <v>35</v>
      </c>
      <c r="M33" s="55">
        <v>24</v>
      </c>
      <c r="N33" s="55">
        <v>22</v>
      </c>
      <c r="O33" s="55">
        <v>62</v>
      </c>
      <c r="P33" s="55">
        <v>42</v>
      </c>
      <c r="Q33" s="55">
        <v>64</v>
      </c>
      <c r="R33" s="55">
        <v>74</v>
      </c>
      <c r="S33" s="55">
        <v>69</v>
      </c>
      <c r="T33" s="55">
        <v>68</v>
      </c>
      <c r="U33" s="59">
        <v>64</v>
      </c>
      <c r="V33" s="267">
        <v>71</v>
      </c>
      <c r="W33" s="55">
        <v>76</v>
      </c>
      <c r="X33" s="55">
        <v>76</v>
      </c>
      <c r="Y33" s="55">
        <v>77</v>
      </c>
      <c r="Z33" s="55">
        <v>77</v>
      </c>
      <c r="AA33" s="55">
        <v>86</v>
      </c>
      <c r="AB33" s="55">
        <v>78</v>
      </c>
      <c r="AC33" s="55">
        <v>19</v>
      </c>
      <c r="AD33" s="84"/>
    </row>
    <row r="34" spans="1:30" x14ac:dyDescent="0.2">
      <c r="A34" s="317"/>
      <c r="B34" s="82" t="s">
        <v>103</v>
      </c>
      <c r="C34" s="55">
        <v>50</v>
      </c>
      <c r="D34" s="55">
        <v>46</v>
      </c>
      <c r="E34" s="55">
        <v>43</v>
      </c>
      <c r="F34" s="55">
        <v>46</v>
      </c>
      <c r="G34" s="55">
        <v>46</v>
      </c>
      <c r="H34" s="55">
        <v>56</v>
      </c>
      <c r="I34" s="59">
        <v>52</v>
      </c>
      <c r="J34" s="55">
        <v>48</v>
      </c>
      <c r="K34" s="55">
        <v>52</v>
      </c>
      <c r="L34" s="55">
        <v>55</v>
      </c>
      <c r="M34" s="55">
        <v>43</v>
      </c>
      <c r="N34" s="55">
        <v>41</v>
      </c>
      <c r="O34" s="55">
        <v>54</v>
      </c>
      <c r="P34" s="55">
        <v>41</v>
      </c>
      <c r="Q34" s="55">
        <v>41</v>
      </c>
      <c r="R34" s="55">
        <v>47</v>
      </c>
      <c r="S34" s="55">
        <v>54</v>
      </c>
      <c r="T34" s="55">
        <v>59</v>
      </c>
      <c r="U34" s="59">
        <v>43</v>
      </c>
      <c r="V34" s="267">
        <v>67</v>
      </c>
      <c r="W34" s="55">
        <v>55</v>
      </c>
      <c r="X34" s="55">
        <v>42</v>
      </c>
      <c r="Y34" s="55">
        <v>48</v>
      </c>
      <c r="Z34" s="55">
        <v>86</v>
      </c>
      <c r="AA34" s="55">
        <v>73</v>
      </c>
      <c r="AB34" s="55">
        <v>56</v>
      </c>
      <c r="AC34" s="55">
        <v>78</v>
      </c>
      <c r="AD34" s="84"/>
    </row>
    <row r="35" spans="1:30" x14ac:dyDescent="0.2">
      <c r="A35" s="317"/>
      <c r="B35" s="82" t="s">
        <v>104</v>
      </c>
      <c r="C35" s="55">
        <v>39</v>
      </c>
      <c r="D35" s="55">
        <v>30</v>
      </c>
      <c r="E35" s="55">
        <v>29</v>
      </c>
      <c r="F35" s="55">
        <v>35</v>
      </c>
      <c r="G35" s="55">
        <v>39</v>
      </c>
      <c r="H35" s="55">
        <v>53</v>
      </c>
      <c r="I35" s="59">
        <v>42</v>
      </c>
      <c r="J35" s="55">
        <v>40</v>
      </c>
      <c r="K35" s="55">
        <v>39</v>
      </c>
      <c r="L35" s="55">
        <v>46</v>
      </c>
      <c r="M35" s="55">
        <v>34</v>
      </c>
      <c r="N35" s="55">
        <v>31</v>
      </c>
      <c r="O35" s="55">
        <v>59</v>
      </c>
      <c r="P35" s="55">
        <v>61</v>
      </c>
      <c r="Q35" s="55">
        <v>62</v>
      </c>
      <c r="R35" s="55">
        <v>148</v>
      </c>
      <c r="S35" s="55">
        <v>55</v>
      </c>
      <c r="T35" s="55">
        <v>52</v>
      </c>
      <c r="U35" s="59">
        <v>49</v>
      </c>
      <c r="V35" s="267">
        <v>55</v>
      </c>
      <c r="W35" s="55">
        <v>42</v>
      </c>
      <c r="X35" s="55">
        <v>56</v>
      </c>
      <c r="Y35" s="55">
        <v>57</v>
      </c>
      <c r="Z35" s="55">
        <v>58</v>
      </c>
      <c r="AA35" s="55">
        <v>62</v>
      </c>
      <c r="AB35" s="55">
        <v>59</v>
      </c>
      <c r="AC35" s="55">
        <v>36</v>
      </c>
      <c r="AD35" s="84"/>
    </row>
    <row r="36" spans="1:30" x14ac:dyDescent="0.2">
      <c r="A36" s="317"/>
      <c r="B36" s="82" t="s">
        <v>38</v>
      </c>
      <c r="C36" s="55">
        <v>33</v>
      </c>
      <c r="D36" s="55">
        <v>29</v>
      </c>
      <c r="E36" s="55">
        <v>28</v>
      </c>
      <c r="F36" s="55">
        <v>30</v>
      </c>
      <c r="G36" s="55">
        <v>30</v>
      </c>
      <c r="H36" s="55">
        <v>42</v>
      </c>
      <c r="I36" s="59">
        <v>35</v>
      </c>
      <c r="J36" s="55">
        <v>36</v>
      </c>
      <c r="K36" s="55">
        <v>33</v>
      </c>
      <c r="L36" s="55">
        <v>32</v>
      </c>
      <c r="M36" s="55">
        <v>27</v>
      </c>
      <c r="N36" s="55">
        <v>27</v>
      </c>
      <c r="O36" s="55">
        <v>33</v>
      </c>
      <c r="P36" s="55">
        <v>23</v>
      </c>
      <c r="Q36" s="55">
        <v>24</v>
      </c>
      <c r="R36" s="55">
        <v>29</v>
      </c>
      <c r="S36" s="55">
        <v>36</v>
      </c>
      <c r="T36" s="55">
        <v>22</v>
      </c>
      <c r="U36" s="59">
        <v>28</v>
      </c>
      <c r="V36" s="267">
        <v>39</v>
      </c>
      <c r="W36" s="55">
        <v>56</v>
      </c>
      <c r="X36" s="55">
        <v>31</v>
      </c>
      <c r="Y36" s="55">
        <v>25</v>
      </c>
      <c r="Z36" s="55">
        <v>22</v>
      </c>
      <c r="AA36" s="55">
        <v>32</v>
      </c>
      <c r="AB36" s="55">
        <v>31</v>
      </c>
      <c r="AC36" s="55">
        <v>25</v>
      </c>
      <c r="AD36" s="84"/>
    </row>
    <row r="37" spans="1:30" x14ac:dyDescent="0.2">
      <c r="A37" s="317"/>
      <c r="B37" s="82" t="s">
        <v>105</v>
      </c>
      <c r="C37" s="55">
        <v>53</v>
      </c>
      <c r="D37" s="55">
        <v>44</v>
      </c>
      <c r="E37" s="55">
        <v>43</v>
      </c>
      <c r="F37" s="55">
        <v>50</v>
      </c>
      <c r="G37" s="55">
        <v>50</v>
      </c>
      <c r="H37" s="55">
        <v>62</v>
      </c>
      <c r="I37" s="59">
        <v>46</v>
      </c>
      <c r="J37" s="55">
        <v>45</v>
      </c>
      <c r="K37" s="55">
        <v>42</v>
      </c>
      <c r="L37" s="55">
        <v>52</v>
      </c>
      <c r="M37" s="55">
        <v>38</v>
      </c>
      <c r="N37" s="55">
        <v>35</v>
      </c>
      <c r="O37" s="55">
        <v>50</v>
      </c>
      <c r="P37" s="55">
        <v>61</v>
      </c>
      <c r="Q37" s="55">
        <v>63</v>
      </c>
      <c r="R37" s="55">
        <v>60</v>
      </c>
      <c r="S37" s="55">
        <v>60</v>
      </c>
      <c r="T37" s="55">
        <v>56</v>
      </c>
      <c r="U37" s="59">
        <v>54</v>
      </c>
      <c r="V37" s="267">
        <v>56</v>
      </c>
      <c r="W37" s="55">
        <v>37</v>
      </c>
      <c r="X37" s="55">
        <v>56</v>
      </c>
      <c r="Y37" s="55">
        <v>56</v>
      </c>
      <c r="Z37" s="55">
        <v>44</v>
      </c>
      <c r="AA37" s="55">
        <v>48</v>
      </c>
      <c r="AB37" s="55">
        <v>49</v>
      </c>
      <c r="AC37" s="55">
        <v>43</v>
      </c>
      <c r="AD37" s="84"/>
    </row>
    <row r="38" spans="1:30" x14ac:dyDescent="0.2">
      <c r="A38" s="317"/>
      <c r="B38" s="82" t="s">
        <v>106</v>
      </c>
      <c r="C38" s="55">
        <v>28</v>
      </c>
      <c r="D38" s="55">
        <v>27</v>
      </c>
      <c r="E38" s="55">
        <v>24</v>
      </c>
      <c r="F38" s="55">
        <v>28</v>
      </c>
      <c r="G38" s="55">
        <v>39</v>
      </c>
      <c r="H38" s="55">
        <v>49</v>
      </c>
      <c r="I38" s="59">
        <v>46</v>
      </c>
      <c r="J38" s="55">
        <v>44</v>
      </c>
      <c r="K38" s="55">
        <v>40</v>
      </c>
      <c r="L38" s="55">
        <v>44</v>
      </c>
      <c r="M38" s="55">
        <v>33</v>
      </c>
      <c r="N38" s="55">
        <v>37</v>
      </c>
      <c r="O38" s="55">
        <v>32</v>
      </c>
      <c r="P38" s="55">
        <v>26</v>
      </c>
      <c r="Q38" s="55">
        <v>30</v>
      </c>
      <c r="R38" s="55">
        <v>27</v>
      </c>
      <c r="S38" s="55">
        <v>29</v>
      </c>
      <c r="T38" s="55">
        <v>29</v>
      </c>
      <c r="U38" s="59">
        <v>29</v>
      </c>
      <c r="V38" s="267">
        <v>58</v>
      </c>
      <c r="W38" s="55">
        <v>47</v>
      </c>
      <c r="X38" s="55">
        <v>38</v>
      </c>
      <c r="Y38" s="55">
        <v>50</v>
      </c>
      <c r="Z38" s="55">
        <v>41</v>
      </c>
      <c r="AA38" s="55">
        <v>31</v>
      </c>
      <c r="AB38" s="55">
        <v>40</v>
      </c>
      <c r="AC38" s="55">
        <v>44</v>
      </c>
      <c r="AD38" s="84"/>
    </row>
    <row r="39" spans="1:30" x14ac:dyDescent="0.2">
      <c r="A39" s="317"/>
      <c r="B39" s="82" t="s">
        <v>107</v>
      </c>
      <c r="C39" s="55">
        <v>36</v>
      </c>
      <c r="D39" s="55">
        <v>38</v>
      </c>
      <c r="E39" s="55">
        <v>38</v>
      </c>
      <c r="F39" s="55">
        <v>44</v>
      </c>
      <c r="G39" s="55">
        <v>54</v>
      </c>
      <c r="H39" s="55">
        <v>67</v>
      </c>
      <c r="I39" s="59">
        <v>67</v>
      </c>
      <c r="J39" s="55">
        <v>38</v>
      </c>
      <c r="K39" s="55">
        <v>33</v>
      </c>
      <c r="L39" s="55">
        <v>30</v>
      </c>
      <c r="M39" s="55">
        <v>45</v>
      </c>
      <c r="N39" s="55">
        <v>34</v>
      </c>
      <c r="O39" s="55">
        <v>58</v>
      </c>
      <c r="P39" s="55">
        <v>89</v>
      </c>
      <c r="Q39" s="55">
        <v>60</v>
      </c>
      <c r="R39" s="55">
        <v>55</v>
      </c>
      <c r="S39" s="55">
        <v>33</v>
      </c>
      <c r="T39" s="55">
        <v>28</v>
      </c>
      <c r="U39" s="59">
        <v>35</v>
      </c>
      <c r="V39" s="267">
        <v>41</v>
      </c>
      <c r="W39" s="55">
        <v>81</v>
      </c>
      <c r="X39" s="55">
        <v>49</v>
      </c>
      <c r="Y39" s="55">
        <v>52</v>
      </c>
      <c r="Z39" s="55">
        <v>21</v>
      </c>
      <c r="AA39" s="55">
        <v>16</v>
      </c>
      <c r="AB39" s="55">
        <v>45</v>
      </c>
      <c r="AC39" s="55">
        <v>25</v>
      </c>
      <c r="AD39" s="84"/>
    </row>
    <row r="40" spans="1:30" x14ac:dyDescent="0.2">
      <c r="A40" s="317"/>
      <c r="B40" s="82" t="s">
        <v>108</v>
      </c>
      <c r="C40" s="55">
        <v>35</v>
      </c>
      <c r="D40" s="55">
        <v>33</v>
      </c>
      <c r="E40" s="55">
        <v>29</v>
      </c>
      <c r="F40" s="55">
        <v>27</v>
      </c>
      <c r="G40" s="55">
        <v>28</v>
      </c>
      <c r="H40" s="55">
        <v>35</v>
      </c>
      <c r="I40" s="59">
        <v>29</v>
      </c>
      <c r="J40" s="55">
        <v>30</v>
      </c>
      <c r="K40" s="55">
        <v>30</v>
      </c>
      <c r="L40" s="55">
        <v>28</v>
      </c>
      <c r="M40" s="55">
        <v>24</v>
      </c>
      <c r="N40" s="55">
        <v>20</v>
      </c>
      <c r="O40" s="55">
        <v>25</v>
      </c>
      <c r="P40" s="55">
        <v>24</v>
      </c>
      <c r="Q40" s="55">
        <v>23</v>
      </c>
      <c r="R40" s="56">
        <v>23</v>
      </c>
      <c r="S40" s="56">
        <v>36</v>
      </c>
      <c r="T40" s="56">
        <v>23</v>
      </c>
      <c r="U40" s="60">
        <v>27</v>
      </c>
      <c r="V40" s="268">
        <v>49</v>
      </c>
      <c r="W40" s="56">
        <v>51</v>
      </c>
      <c r="X40" s="56">
        <v>35</v>
      </c>
      <c r="Y40" s="56">
        <v>41</v>
      </c>
      <c r="Z40" s="56">
        <v>33</v>
      </c>
      <c r="AA40" s="55">
        <v>38</v>
      </c>
      <c r="AB40" s="55">
        <v>24</v>
      </c>
      <c r="AC40" s="55">
        <v>24</v>
      </c>
      <c r="AD40" s="84"/>
    </row>
    <row r="41" spans="1:30" ht="15" x14ac:dyDescent="0.2">
      <c r="A41" s="97" t="s">
        <v>88</v>
      </c>
      <c r="B41" s="98" t="s">
        <v>57</v>
      </c>
      <c r="C41" s="99">
        <v>37</v>
      </c>
      <c r="D41" s="99">
        <v>33</v>
      </c>
      <c r="E41" s="99">
        <v>31</v>
      </c>
      <c r="F41" s="99">
        <v>35</v>
      </c>
      <c r="G41" s="99">
        <v>38</v>
      </c>
      <c r="H41" s="99">
        <v>49</v>
      </c>
      <c r="I41" s="103">
        <v>43</v>
      </c>
      <c r="J41" s="99">
        <v>38</v>
      </c>
      <c r="K41" s="99">
        <v>37</v>
      </c>
      <c r="L41" s="99">
        <v>40</v>
      </c>
      <c r="M41" s="99">
        <v>32</v>
      </c>
      <c r="N41" s="99">
        <v>30</v>
      </c>
      <c r="O41" s="99">
        <v>46</v>
      </c>
      <c r="P41" s="99">
        <v>48</v>
      </c>
      <c r="Q41" s="99">
        <v>46</v>
      </c>
      <c r="R41" s="56">
        <v>56</v>
      </c>
      <c r="S41" s="56">
        <v>47</v>
      </c>
      <c r="T41" s="56">
        <v>43</v>
      </c>
      <c r="U41" s="60">
        <v>42</v>
      </c>
      <c r="V41" s="268">
        <v>54</v>
      </c>
      <c r="W41" s="56">
        <v>55</v>
      </c>
      <c r="X41" s="56">
        <v>48</v>
      </c>
      <c r="Y41" s="56">
        <v>50</v>
      </c>
      <c r="Z41" s="56">
        <v>48</v>
      </c>
      <c r="AA41" s="99">
        <v>48</v>
      </c>
      <c r="AB41" s="99">
        <v>46</v>
      </c>
      <c r="AC41" s="99">
        <v>37</v>
      </c>
      <c r="AD41" s="84"/>
    </row>
    <row r="42" spans="1:30" x14ac:dyDescent="0.2">
      <c r="A42" s="317" t="s">
        <v>109</v>
      </c>
      <c r="B42" s="82" t="s">
        <v>110</v>
      </c>
      <c r="C42" s="55">
        <v>25</v>
      </c>
      <c r="D42" s="55">
        <v>27</v>
      </c>
      <c r="E42" s="55">
        <v>25</v>
      </c>
      <c r="F42" s="55">
        <v>31</v>
      </c>
      <c r="G42" s="55">
        <v>30</v>
      </c>
      <c r="H42" s="55">
        <v>37</v>
      </c>
      <c r="I42" s="59">
        <v>29</v>
      </c>
      <c r="J42" s="55">
        <v>24</v>
      </c>
      <c r="K42" s="55">
        <v>24</v>
      </c>
      <c r="L42" s="55">
        <v>24</v>
      </c>
      <c r="M42" s="55">
        <v>21</v>
      </c>
      <c r="N42" s="55">
        <v>21</v>
      </c>
      <c r="O42" s="55">
        <v>26</v>
      </c>
      <c r="P42" s="55">
        <v>17</v>
      </c>
      <c r="Q42" s="55">
        <v>16</v>
      </c>
      <c r="R42" s="55">
        <v>21</v>
      </c>
      <c r="S42" s="55">
        <v>16</v>
      </c>
      <c r="T42" s="55">
        <v>28</v>
      </c>
      <c r="U42" s="59">
        <v>31</v>
      </c>
      <c r="V42" s="267">
        <v>37</v>
      </c>
      <c r="W42" s="55">
        <v>37</v>
      </c>
      <c r="X42" s="55">
        <v>27</v>
      </c>
      <c r="Y42" s="55">
        <v>51</v>
      </c>
      <c r="Z42" s="55">
        <v>27</v>
      </c>
      <c r="AA42" s="55">
        <v>35</v>
      </c>
      <c r="AB42" s="55">
        <v>34</v>
      </c>
      <c r="AC42" s="55">
        <v>30</v>
      </c>
      <c r="AD42" s="84"/>
    </row>
    <row r="43" spans="1:30" x14ac:dyDescent="0.2">
      <c r="A43" s="317"/>
      <c r="B43" s="82" t="s">
        <v>111</v>
      </c>
      <c r="C43" s="55">
        <v>27</v>
      </c>
      <c r="D43" s="55">
        <v>21</v>
      </c>
      <c r="E43" s="55">
        <v>20</v>
      </c>
      <c r="F43" s="55">
        <v>22</v>
      </c>
      <c r="G43" s="55">
        <v>27</v>
      </c>
      <c r="H43" s="55">
        <v>43</v>
      </c>
      <c r="I43" s="59">
        <v>36</v>
      </c>
      <c r="J43" s="55">
        <v>32</v>
      </c>
      <c r="K43" s="55">
        <v>27</v>
      </c>
      <c r="L43" s="55">
        <v>38</v>
      </c>
      <c r="M43" s="55">
        <v>25</v>
      </c>
      <c r="N43" s="55">
        <v>22</v>
      </c>
      <c r="O43" s="55">
        <v>27</v>
      </c>
      <c r="P43" s="55">
        <v>20</v>
      </c>
      <c r="Q43" s="55">
        <v>22</v>
      </c>
      <c r="R43" s="55">
        <v>26</v>
      </c>
      <c r="S43" s="55">
        <v>35</v>
      </c>
      <c r="T43" s="55">
        <v>28</v>
      </c>
      <c r="U43" s="59">
        <v>35</v>
      </c>
      <c r="V43" s="267">
        <v>46</v>
      </c>
      <c r="W43" s="55">
        <v>35</v>
      </c>
      <c r="X43" s="55">
        <v>30</v>
      </c>
      <c r="Y43" s="55">
        <v>18</v>
      </c>
      <c r="Z43" s="55">
        <v>26</v>
      </c>
      <c r="AA43" s="55">
        <v>34</v>
      </c>
      <c r="AB43" s="55">
        <v>34</v>
      </c>
      <c r="AC43" s="55">
        <v>30</v>
      </c>
      <c r="AD43" s="84"/>
    </row>
    <row r="44" spans="1:30" x14ac:dyDescent="0.2">
      <c r="A44" s="317"/>
      <c r="B44" s="82" t="s">
        <v>35</v>
      </c>
      <c r="C44" s="55">
        <v>28</v>
      </c>
      <c r="D44" s="55">
        <v>22</v>
      </c>
      <c r="E44" s="55">
        <v>22</v>
      </c>
      <c r="F44" s="55">
        <v>24</v>
      </c>
      <c r="G44" s="55">
        <v>27</v>
      </c>
      <c r="H44" s="55">
        <v>36</v>
      </c>
      <c r="I44" s="59">
        <v>25</v>
      </c>
      <c r="J44" s="55">
        <v>22</v>
      </c>
      <c r="K44" s="55">
        <v>23</v>
      </c>
      <c r="L44" s="55">
        <v>32</v>
      </c>
      <c r="M44" s="55">
        <v>22</v>
      </c>
      <c r="N44" s="55">
        <v>23</v>
      </c>
      <c r="O44" s="55">
        <v>25</v>
      </c>
      <c r="P44" s="55">
        <v>24</v>
      </c>
      <c r="Q44" s="55">
        <v>22</v>
      </c>
      <c r="R44" s="55">
        <v>26</v>
      </c>
      <c r="S44" s="55">
        <v>29</v>
      </c>
      <c r="T44" s="55">
        <v>25</v>
      </c>
      <c r="U44" s="59">
        <v>29</v>
      </c>
      <c r="V44" s="267">
        <v>28</v>
      </c>
      <c r="W44" s="55">
        <v>29</v>
      </c>
      <c r="X44" s="55">
        <v>30</v>
      </c>
      <c r="Y44" s="55">
        <v>31</v>
      </c>
      <c r="Z44" s="55">
        <v>30</v>
      </c>
      <c r="AA44" s="55">
        <v>33</v>
      </c>
      <c r="AB44" s="55">
        <v>32</v>
      </c>
      <c r="AC44" s="55">
        <v>39</v>
      </c>
      <c r="AD44" s="84"/>
    </row>
    <row r="45" spans="1:30" x14ac:dyDescent="0.2">
      <c r="A45" s="317"/>
      <c r="B45" s="82" t="s">
        <v>112</v>
      </c>
      <c r="C45" s="55">
        <v>33</v>
      </c>
      <c r="D45" s="55">
        <v>26</v>
      </c>
      <c r="E45" s="55">
        <v>32</v>
      </c>
      <c r="F45" s="55">
        <v>25</v>
      </c>
      <c r="G45" s="55">
        <v>18</v>
      </c>
      <c r="H45" s="55">
        <v>22</v>
      </c>
      <c r="I45" s="59">
        <v>12</v>
      </c>
      <c r="J45" s="55">
        <v>12</v>
      </c>
      <c r="K45" s="55">
        <v>9</v>
      </c>
      <c r="L45" s="55">
        <v>16</v>
      </c>
      <c r="M45" s="55">
        <v>13</v>
      </c>
      <c r="N45" s="55">
        <v>8</v>
      </c>
      <c r="O45" s="55">
        <v>17</v>
      </c>
      <c r="P45" s="55">
        <v>29</v>
      </c>
      <c r="Q45" s="55">
        <v>20</v>
      </c>
      <c r="R45" s="56">
        <v>16</v>
      </c>
      <c r="S45" s="56">
        <v>5</v>
      </c>
      <c r="T45" s="56">
        <v>16</v>
      </c>
      <c r="U45" s="60">
        <v>11</v>
      </c>
      <c r="V45" s="268">
        <v>19</v>
      </c>
      <c r="W45" s="56">
        <v>7</v>
      </c>
      <c r="X45" s="56">
        <v>6</v>
      </c>
      <c r="Y45" s="56">
        <v>5</v>
      </c>
      <c r="Z45" s="56">
        <v>8</v>
      </c>
      <c r="AA45" s="55">
        <v>30</v>
      </c>
      <c r="AB45" s="55">
        <v>42</v>
      </c>
      <c r="AC45" s="55">
        <v>50</v>
      </c>
      <c r="AD45" s="84"/>
    </row>
    <row r="46" spans="1:30" ht="15" x14ac:dyDescent="0.2">
      <c r="A46" s="97" t="s">
        <v>88</v>
      </c>
      <c r="B46" s="98" t="s">
        <v>57</v>
      </c>
      <c r="C46" s="99">
        <v>28</v>
      </c>
      <c r="D46" s="99">
        <v>24</v>
      </c>
      <c r="E46" s="99">
        <v>25</v>
      </c>
      <c r="F46" s="99">
        <v>25</v>
      </c>
      <c r="G46" s="99">
        <v>25</v>
      </c>
      <c r="H46" s="99">
        <v>35</v>
      </c>
      <c r="I46" s="103">
        <v>26</v>
      </c>
      <c r="J46" s="99">
        <v>22</v>
      </c>
      <c r="K46" s="99">
        <v>21</v>
      </c>
      <c r="L46" s="99">
        <v>28</v>
      </c>
      <c r="M46" s="99">
        <v>20</v>
      </c>
      <c r="N46" s="99">
        <v>19</v>
      </c>
      <c r="O46" s="99">
        <v>24</v>
      </c>
      <c r="P46" s="99">
        <v>22</v>
      </c>
      <c r="Q46" s="99">
        <v>20</v>
      </c>
      <c r="R46" s="56">
        <v>22</v>
      </c>
      <c r="S46" s="56">
        <v>21</v>
      </c>
      <c r="T46" s="56">
        <v>24</v>
      </c>
      <c r="U46" s="60">
        <v>27</v>
      </c>
      <c r="V46" s="268">
        <v>33</v>
      </c>
      <c r="W46" s="56">
        <v>27</v>
      </c>
      <c r="X46" s="56">
        <v>23</v>
      </c>
      <c r="Y46" s="56">
        <v>26</v>
      </c>
      <c r="Z46" s="56">
        <v>23</v>
      </c>
      <c r="AA46" s="99">
        <v>33</v>
      </c>
      <c r="AB46" s="99">
        <v>35</v>
      </c>
      <c r="AC46" s="99">
        <v>37</v>
      </c>
      <c r="AD46" s="84"/>
    </row>
    <row r="47" spans="1:30" ht="15" x14ac:dyDescent="0.2">
      <c r="A47" s="94" t="s">
        <v>113</v>
      </c>
      <c r="B47" s="94" t="s">
        <v>57</v>
      </c>
      <c r="C47" s="91">
        <v>33</v>
      </c>
      <c r="D47" s="91">
        <v>31</v>
      </c>
      <c r="E47" s="91">
        <v>30</v>
      </c>
      <c r="F47" s="91">
        <v>34</v>
      </c>
      <c r="G47" s="91">
        <v>36</v>
      </c>
      <c r="H47" s="91">
        <v>46</v>
      </c>
      <c r="I47" s="93">
        <v>38</v>
      </c>
      <c r="J47" s="91">
        <v>34</v>
      </c>
      <c r="K47" s="91">
        <v>32</v>
      </c>
      <c r="L47" s="91">
        <v>39</v>
      </c>
      <c r="M47" s="91">
        <v>32</v>
      </c>
      <c r="N47" s="91">
        <v>30</v>
      </c>
      <c r="O47" s="91">
        <v>36</v>
      </c>
      <c r="P47" s="91">
        <v>37</v>
      </c>
      <c r="Q47" s="91">
        <v>35</v>
      </c>
      <c r="R47" s="91">
        <v>41</v>
      </c>
      <c r="S47" s="91">
        <v>42</v>
      </c>
      <c r="T47" s="91">
        <v>34</v>
      </c>
      <c r="U47" s="93">
        <v>35</v>
      </c>
      <c r="V47" s="269">
        <v>43</v>
      </c>
      <c r="W47" s="91">
        <v>41</v>
      </c>
      <c r="X47" s="91">
        <v>37</v>
      </c>
      <c r="Y47" s="91">
        <v>38</v>
      </c>
      <c r="Z47" s="91">
        <v>38</v>
      </c>
      <c r="AA47" s="91">
        <v>40</v>
      </c>
      <c r="AB47" s="91">
        <v>39</v>
      </c>
      <c r="AC47" s="91">
        <v>35</v>
      </c>
      <c r="AD47" s="84"/>
    </row>
    <row r="48" spans="1:30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x14ac:dyDescent="0.2">
      <c r="A50" s="87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x14ac:dyDescent="0.2">
      <c r="A51" s="87" t="s">
        <v>240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x14ac:dyDescent="0.2">
      <c r="A52" s="87" t="s">
        <v>239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x14ac:dyDescent="0.2">
      <c r="A53" s="87" t="s">
        <v>251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</sheetData>
  <mergeCells count="9">
    <mergeCell ref="C2:AC2"/>
    <mergeCell ref="V3:AC3"/>
    <mergeCell ref="J3:U3"/>
    <mergeCell ref="A42:A45"/>
    <mergeCell ref="C3:I3"/>
    <mergeCell ref="A5:A7"/>
    <mergeCell ref="A11:A23"/>
    <mergeCell ref="A25:A26"/>
    <mergeCell ref="A32:A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topLeftCell="A2" zoomScaleNormal="100" workbookViewId="0">
      <selection activeCell="C2" sqref="C2:H2"/>
    </sheetView>
  </sheetViews>
  <sheetFormatPr defaultRowHeight="14.25" x14ac:dyDescent="0.2"/>
  <cols>
    <col min="1" max="1" width="21.85546875" style="85" customWidth="1"/>
    <col min="2" max="2" width="14.28515625" style="85" customWidth="1"/>
    <col min="3" max="7" width="11.140625" style="85" customWidth="1"/>
    <col min="8" max="8" width="25.5703125" style="85" customWidth="1"/>
    <col min="9" max="10" width="9.140625" style="85"/>
    <col min="11" max="11" width="18.85546875" style="85" customWidth="1"/>
    <col min="12" max="16384" width="9.140625" style="85"/>
  </cols>
  <sheetData>
    <row r="1" spans="1:9" x14ac:dyDescent="0.2">
      <c r="A1" s="84"/>
      <c r="B1" s="84"/>
      <c r="C1" s="84"/>
      <c r="D1" s="84"/>
      <c r="E1" s="84"/>
      <c r="F1" s="84"/>
      <c r="G1" s="84"/>
      <c r="H1" s="84"/>
      <c r="I1" s="84"/>
    </row>
    <row r="2" spans="1:9" ht="15" x14ac:dyDescent="0.25">
      <c r="A2" s="89"/>
      <c r="B2" s="89"/>
      <c r="C2" s="320" t="s">
        <v>264</v>
      </c>
      <c r="D2" s="320"/>
      <c r="E2" s="320"/>
      <c r="F2" s="320"/>
      <c r="G2" s="320"/>
      <c r="H2" s="320"/>
      <c r="I2" s="84"/>
    </row>
    <row r="3" spans="1:9" ht="15" x14ac:dyDescent="0.25">
      <c r="A3" s="84"/>
      <c r="B3" s="84"/>
      <c r="C3" s="314"/>
      <c r="D3" s="314"/>
      <c r="E3" s="314"/>
      <c r="F3" s="314"/>
      <c r="G3" s="264"/>
      <c r="H3" s="188" t="s">
        <v>143</v>
      </c>
      <c r="I3" s="84"/>
    </row>
    <row r="4" spans="1:9" ht="17.25" customHeight="1" x14ac:dyDescent="0.25">
      <c r="A4" s="105" t="s">
        <v>142</v>
      </c>
      <c r="B4" s="101" t="s">
        <v>144</v>
      </c>
      <c r="C4" s="90">
        <v>2017</v>
      </c>
      <c r="D4" s="90">
        <v>2018</v>
      </c>
      <c r="E4" s="90">
        <v>2019</v>
      </c>
      <c r="F4" s="90">
        <v>2020</v>
      </c>
      <c r="G4" s="272">
        <v>2021</v>
      </c>
      <c r="H4" s="181" t="s">
        <v>238</v>
      </c>
      <c r="I4" s="84"/>
    </row>
    <row r="5" spans="1:9" ht="15" customHeight="1" x14ac:dyDescent="0.2">
      <c r="A5" s="324" t="s">
        <v>85</v>
      </c>
      <c r="B5" s="82" t="s">
        <v>47</v>
      </c>
      <c r="C5" s="55">
        <v>37</v>
      </c>
      <c r="D5" s="55">
        <v>41</v>
      </c>
      <c r="E5" s="55">
        <v>36</v>
      </c>
      <c r="F5" s="301">
        <v>38</v>
      </c>
      <c r="G5" s="301">
        <v>34</v>
      </c>
      <c r="H5" s="282">
        <f>(G5-F5)*100/F5</f>
        <v>-10.526315789473685</v>
      </c>
      <c r="I5" s="84"/>
    </row>
    <row r="6" spans="1:9" ht="15" customHeight="1" x14ac:dyDescent="0.2">
      <c r="A6" s="317"/>
      <c r="B6" s="82" t="s">
        <v>86</v>
      </c>
      <c r="C6" s="55">
        <v>23</v>
      </c>
      <c r="D6" s="55">
        <v>27</v>
      </c>
      <c r="E6" s="55">
        <v>25</v>
      </c>
      <c r="F6" s="301">
        <v>24</v>
      </c>
      <c r="G6" s="301">
        <v>10</v>
      </c>
      <c r="H6" s="282">
        <f t="shared" ref="H6:H47" si="0">(G6-F6)*100/F6</f>
        <v>-58.333333333333336</v>
      </c>
      <c r="I6" s="84"/>
    </row>
    <row r="7" spans="1:9" ht="15" customHeight="1" x14ac:dyDescent="0.2">
      <c r="A7" s="325"/>
      <c r="B7" s="82" t="s">
        <v>87</v>
      </c>
      <c r="C7" s="55">
        <v>22</v>
      </c>
      <c r="D7" s="55">
        <v>23</v>
      </c>
      <c r="E7" s="55">
        <v>20</v>
      </c>
      <c r="F7" s="303">
        <v>15</v>
      </c>
      <c r="G7" s="303">
        <v>16</v>
      </c>
      <c r="H7" s="283">
        <f t="shared" si="0"/>
        <v>6.666666666666667</v>
      </c>
      <c r="I7" s="84"/>
    </row>
    <row r="8" spans="1:9" ht="15" x14ac:dyDescent="0.2">
      <c r="A8" s="97" t="s">
        <v>88</v>
      </c>
      <c r="B8" s="98" t="s">
        <v>57</v>
      </c>
      <c r="C8" s="99">
        <v>27</v>
      </c>
      <c r="D8" s="99">
        <v>30</v>
      </c>
      <c r="E8" s="99">
        <v>27</v>
      </c>
      <c r="F8" s="303">
        <v>26</v>
      </c>
      <c r="G8" s="303">
        <v>20</v>
      </c>
      <c r="H8" s="283">
        <f t="shared" si="0"/>
        <v>-23.076923076923077</v>
      </c>
      <c r="I8" s="84"/>
    </row>
    <row r="9" spans="1:9" ht="15" x14ac:dyDescent="0.2">
      <c r="A9" s="266" t="s">
        <v>89</v>
      </c>
      <c r="B9" s="82" t="s">
        <v>90</v>
      </c>
      <c r="C9" s="55">
        <v>33</v>
      </c>
      <c r="D9" s="55">
        <v>32</v>
      </c>
      <c r="E9" s="55">
        <v>30</v>
      </c>
      <c r="F9" s="303">
        <v>28</v>
      </c>
      <c r="G9" s="303">
        <v>44</v>
      </c>
      <c r="H9" s="283">
        <f t="shared" si="0"/>
        <v>57.142857142857146</v>
      </c>
      <c r="I9" s="84"/>
    </row>
    <row r="10" spans="1:9" ht="15" x14ac:dyDescent="0.2">
      <c r="A10" s="97" t="s">
        <v>88</v>
      </c>
      <c r="B10" s="98" t="s">
        <v>57</v>
      </c>
      <c r="C10" s="99">
        <v>33</v>
      </c>
      <c r="D10" s="99">
        <v>32</v>
      </c>
      <c r="E10" s="99">
        <v>30</v>
      </c>
      <c r="F10" s="303">
        <v>28</v>
      </c>
      <c r="G10" s="303">
        <v>44</v>
      </c>
      <c r="H10" s="283">
        <f t="shared" si="0"/>
        <v>57.142857142857146</v>
      </c>
      <c r="I10" s="84"/>
    </row>
    <row r="11" spans="1:9" ht="15" customHeight="1" x14ac:dyDescent="0.2">
      <c r="A11" s="324" t="s">
        <v>91</v>
      </c>
      <c r="B11" s="82" t="s">
        <v>45</v>
      </c>
      <c r="C11" s="55">
        <v>38</v>
      </c>
      <c r="D11" s="55">
        <v>38</v>
      </c>
      <c r="E11" s="55">
        <v>36</v>
      </c>
      <c r="F11" s="301">
        <v>35</v>
      </c>
      <c r="G11" s="301">
        <v>37</v>
      </c>
      <c r="H11" s="282">
        <f t="shared" si="0"/>
        <v>5.7142857142857144</v>
      </c>
      <c r="I11" s="84"/>
    </row>
    <row r="12" spans="1:9" ht="15" customHeight="1" x14ac:dyDescent="0.2">
      <c r="A12" s="317"/>
      <c r="B12" s="82" t="s">
        <v>39</v>
      </c>
      <c r="C12" s="55">
        <v>44</v>
      </c>
      <c r="D12" s="55">
        <v>36</v>
      </c>
      <c r="E12" s="55">
        <v>37</v>
      </c>
      <c r="F12" s="301">
        <v>30</v>
      </c>
      <c r="G12" s="301">
        <v>33</v>
      </c>
      <c r="H12" s="282">
        <f t="shared" si="0"/>
        <v>10</v>
      </c>
      <c r="I12" s="84"/>
    </row>
    <row r="13" spans="1:9" ht="15" customHeight="1" x14ac:dyDescent="0.2">
      <c r="A13" s="317"/>
      <c r="B13" s="82" t="s">
        <v>92</v>
      </c>
      <c r="C13" s="55">
        <v>29</v>
      </c>
      <c r="D13" s="55">
        <v>28</v>
      </c>
      <c r="E13" s="55">
        <v>28</v>
      </c>
      <c r="F13" s="301">
        <v>39</v>
      </c>
      <c r="G13" s="301">
        <v>36</v>
      </c>
      <c r="H13" s="282">
        <f t="shared" si="0"/>
        <v>-7.6923076923076925</v>
      </c>
      <c r="I13" s="84"/>
    </row>
    <row r="14" spans="1:9" ht="15" customHeight="1" x14ac:dyDescent="0.2">
      <c r="A14" s="317"/>
      <c r="B14" s="82" t="s">
        <v>40</v>
      </c>
      <c r="C14" s="55">
        <v>58</v>
      </c>
      <c r="D14" s="55">
        <v>54</v>
      </c>
      <c r="E14" s="55">
        <v>47</v>
      </c>
      <c r="F14" s="301">
        <v>43</v>
      </c>
      <c r="G14" s="301">
        <v>51</v>
      </c>
      <c r="H14" s="282">
        <f t="shared" si="0"/>
        <v>18.604651162790699</v>
      </c>
      <c r="I14" s="84"/>
    </row>
    <row r="15" spans="1:9" ht="15" customHeight="1" x14ac:dyDescent="0.2">
      <c r="A15" s="317"/>
      <c r="B15" s="82" t="s">
        <v>93</v>
      </c>
      <c r="C15" s="55">
        <v>43</v>
      </c>
      <c r="D15" s="55">
        <v>38</v>
      </c>
      <c r="E15" s="55">
        <v>29</v>
      </c>
      <c r="F15" s="301">
        <v>33</v>
      </c>
      <c r="G15" s="301">
        <v>35</v>
      </c>
      <c r="H15" s="282">
        <f t="shared" si="0"/>
        <v>6.0606060606060606</v>
      </c>
      <c r="I15" s="84"/>
    </row>
    <row r="16" spans="1:9" ht="15" customHeight="1" x14ac:dyDescent="0.2">
      <c r="A16" s="317"/>
      <c r="B16" s="82" t="s">
        <v>46</v>
      </c>
      <c r="C16" s="55">
        <v>31</v>
      </c>
      <c r="D16" s="55">
        <v>31</v>
      </c>
      <c r="E16" s="55">
        <v>41</v>
      </c>
      <c r="F16" s="301">
        <v>37</v>
      </c>
      <c r="G16" s="301">
        <v>46</v>
      </c>
      <c r="H16" s="282">
        <f t="shared" si="0"/>
        <v>24.324324324324323</v>
      </c>
      <c r="I16" s="84"/>
    </row>
    <row r="17" spans="1:9" ht="15" customHeight="1" x14ac:dyDescent="0.2">
      <c r="A17" s="317"/>
      <c r="B17" s="82" t="s">
        <v>41</v>
      </c>
      <c r="C17" s="55">
        <v>38</v>
      </c>
      <c r="D17" s="55">
        <v>39</v>
      </c>
      <c r="E17" s="55">
        <v>31</v>
      </c>
      <c r="F17" s="301">
        <v>38</v>
      </c>
      <c r="G17" s="301">
        <v>32</v>
      </c>
      <c r="H17" s="282">
        <f t="shared" si="0"/>
        <v>-15.789473684210526</v>
      </c>
      <c r="I17" s="84"/>
    </row>
    <row r="18" spans="1:9" ht="15" customHeight="1" x14ac:dyDescent="0.2">
      <c r="A18" s="317"/>
      <c r="B18" s="82" t="s">
        <v>94</v>
      </c>
      <c r="C18" s="55">
        <v>46</v>
      </c>
      <c r="D18" s="55">
        <v>42</v>
      </c>
      <c r="E18" s="55">
        <v>47</v>
      </c>
      <c r="F18" s="301">
        <v>46</v>
      </c>
      <c r="G18" s="301">
        <v>43</v>
      </c>
      <c r="H18" s="282">
        <f t="shared" si="0"/>
        <v>-6.5217391304347823</v>
      </c>
      <c r="I18" s="84"/>
    </row>
    <row r="19" spans="1:9" ht="15" customHeight="1" x14ac:dyDescent="0.2">
      <c r="A19" s="317"/>
      <c r="B19" s="82" t="s">
        <v>42</v>
      </c>
      <c r="C19" s="55">
        <v>42</v>
      </c>
      <c r="D19" s="55">
        <v>46</v>
      </c>
      <c r="E19" s="55">
        <v>39</v>
      </c>
      <c r="F19" s="301">
        <v>36</v>
      </c>
      <c r="G19" s="301">
        <v>36</v>
      </c>
      <c r="H19" s="282">
        <f t="shared" si="0"/>
        <v>0</v>
      </c>
      <c r="I19" s="84"/>
    </row>
    <row r="20" spans="1:9" ht="15" customHeight="1" x14ac:dyDescent="0.2">
      <c r="A20" s="317"/>
      <c r="B20" s="82" t="s">
        <v>36</v>
      </c>
      <c r="C20" s="55" t="s">
        <v>57</v>
      </c>
      <c r="D20" s="55">
        <v>33</v>
      </c>
      <c r="E20" s="55">
        <v>37</v>
      </c>
      <c r="F20" s="301">
        <v>34</v>
      </c>
      <c r="G20" s="301">
        <v>36</v>
      </c>
      <c r="H20" s="282">
        <f t="shared" si="0"/>
        <v>5.882352941176471</v>
      </c>
      <c r="I20" s="84"/>
    </row>
    <row r="21" spans="1:9" ht="15" customHeight="1" x14ac:dyDescent="0.2">
      <c r="A21" s="317"/>
      <c r="B21" s="82" t="s">
        <v>44</v>
      </c>
      <c r="C21" s="55">
        <v>31</v>
      </c>
      <c r="D21" s="55">
        <v>29</v>
      </c>
      <c r="E21" s="55">
        <v>16</v>
      </c>
      <c r="F21" s="301">
        <v>17</v>
      </c>
      <c r="G21" s="301">
        <v>27</v>
      </c>
      <c r="H21" s="282">
        <f t="shared" si="0"/>
        <v>58.823529411764703</v>
      </c>
      <c r="I21" s="84"/>
    </row>
    <row r="22" spans="1:9" ht="15" customHeight="1" x14ac:dyDescent="0.2">
      <c r="A22" s="317"/>
      <c r="B22" s="82" t="s">
        <v>43</v>
      </c>
      <c r="C22" s="55" t="s">
        <v>57</v>
      </c>
      <c r="D22" s="55" t="s">
        <v>57</v>
      </c>
      <c r="E22" s="55">
        <v>36</v>
      </c>
      <c r="F22" s="301">
        <v>34</v>
      </c>
      <c r="G22" s="301">
        <v>36</v>
      </c>
      <c r="H22" s="282">
        <f>(G22-F22)*100/F22</f>
        <v>5.882352941176471</v>
      </c>
      <c r="I22" s="84"/>
    </row>
    <row r="23" spans="1:9" ht="15" customHeight="1" x14ac:dyDescent="0.2">
      <c r="A23" s="325"/>
      <c r="B23" s="82" t="s">
        <v>48</v>
      </c>
      <c r="C23" s="55" t="s">
        <v>57</v>
      </c>
      <c r="D23" s="55">
        <v>36</v>
      </c>
      <c r="E23" s="55">
        <v>19</v>
      </c>
      <c r="F23" s="303">
        <v>34</v>
      </c>
      <c r="G23" s="303">
        <v>38</v>
      </c>
      <c r="H23" s="283">
        <f t="shared" si="0"/>
        <v>11.764705882352942</v>
      </c>
      <c r="I23" s="84"/>
    </row>
    <row r="24" spans="1:9" ht="15" x14ac:dyDescent="0.2">
      <c r="A24" s="97" t="s">
        <v>88</v>
      </c>
      <c r="B24" s="98" t="s">
        <v>57</v>
      </c>
      <c r="C24" s="99">
        <v>40</v>
      </c>
      <c r="D24" s="99">
        <v>37</v>
      </c>
      <c r="E24" s="99">
        <v>34</v>
      </c>
      <c r="F24" s="303">
        <v>35</v>
      </c>
      <c r="G24" s="303">
        <v>37</v>
      </c>
      <c r="H24" s="283">
        <f t="shared" si="0"/>
        <v>5.7142857142857144</v>
      </c>
      <c r="I24" s="84"/>
    </row>
    <row r="25" spans="1:9" ht="15" customHeight="1" x14ac:dyDescent="0.2">
      <c r="A25" s="324" t="s">
        <v>95</v>
      </c>
      <c r="B25" s="82" t="s">
        <v>96</v>
      </c>
      <c r="C25" s="55">
        <v>36</v>
      </c>
      <c r="D25" s="55">
        <v>28</v>
      </c>
      <c r="E25" s="55">
        <v>26</v>
      </c>
      <c r="F25" s="301">
        <v>24</v>
      </c>
      <c r="G25" s="301">
        <v>42</v>
      </c>
      <c r="H25" s="282">
        <f t="shared" si="0"/>
        <v>75</v>
      </c>
      <c r="I25" s="84"/>
    </row>
    <row r="26" spans="1:9" ht="15" customHeight="1" x14ac:dyDescent="0.2">
      <c r="A26" s="325"/>
      <c r="B26" s="82" t="s">
        <v>97</v>
      </c>
      <c r="C26" s="55">
        <v>17</v>
      </c>
      <c r="D26" s="55">
        <v>20</v>
      </c>
      <c r="E26" s="55">
        <v>49</v>
      </c>
      <c r="F26" s="303">
        <v>43</v>
      </c>
      <c r="G26" s="303">
        <v>30</v>
      </c>
      <c r="H26" s="283">
        <f t="shared" si="0"/>
        <v>-30.232558139534884</v>
      </c>
      <c r="I26" s="84"/>
    </row>
    <row r="27" spans="1:9" ht="15" x14ac:dyDescent="0.2">
      <c r="A27" s="97" t="s">
        <v>88</v>
      </c>
      <c r="B27" s="98" t="s">
        <v>57</v>
      </c>
      <c r="C27" s="99">
        <v>26</v>
      </c>
      <c r="D27" s="99">
        <v>24</v>
      </c>
      <c r="E27" s="99">
        <v>38</v>
      </c>
      <c r="F27" s="303">
        <v>34</v>
      </c>
      <c r="G27" s="303">
        <v>36</v>
      </c>
      <c r="H27" s="283">
        <f t="shared" si="0"/>
        <v>5.882352941176471</v>
      </c>
      <c r="I27" s="84"/>
    </row>
    <row r="28" spans="1:9" ht="15" x14ac:dyDescent="0.2">
      <c r="A28" s="266" t="s">
        <v>98</v>
      </c>
      <c r="B28" s="82" t="s">
        <v>34</v>
      </c>
      <c r="C28" s="55" t="s">
        <v>57</v>
      </c>
      <c r="D28" s="55">
        <v>35</v>
      </c>
      <c r="E28" s="55">
        <v>35</v>
      </c>
      <c r="F28" s="303">
        <v>38</v>
      </c>
      <c r="G28" s="303">
        <v>35</v>
      </c>
      <c r="H28" s="283">
        <f t="shared" si="0"/>
        <v>-7.8947368421052628</v>
      </c>
      <c r="I28" s="84"/>
    </row>
    <row r="29" spans="1:9" ht="15" x14ac:dyDescent="0.2">
      <c r="A29" s="97" t="s">
        <v>88</v>
      </c>
      <c r="B29" s="98" t="s">
        <v>57</v>
      </c>
      <c r="C29" s="99" t="s">
        <v>57</v>
      </c>
      <c r="D29" s="99">
        <v>35</v>
      </c>
      <c r="E29" s="99">
        <v>35</v>
      </c>
      <c r="F29" s="303">
        <v>38</v>
      </c>
      <c r="G29" s="303">
        <v>35</v>
      </c>
      <c r="H29" s="283">
        <f t="shared" si="0"/>
        <v>-7.8947368421052628</v>
      </c>
      <c r="I29" s="84"/>
    </row>
    <row r="30" spans="1:9" ht="15" x14ac:dyDescent="0.2">
      <c r="A30" s="266" t="s">
        <v>99</v>
      </c>
      <c r="B30" s="82" t="s">
        <v>37</v>
      </c>
      <c r="C30" s="55">
        <v>46</v>
      </c>
      <c r="D30" s="55">
        <v>51</v>
      </c>
      <c r="E30" s="55">
        <v>40</v>
      </c>
      <c r="F30" s="303">
        <v>45</v>
      </c>
      <c r="G30" s="303">
        <v>51</v>
      </c>
      <c r="H30" s="283">
        <f t="shared" si="0"/>
        <v>13.333333333333334</v>
      </c>
      <c r="I30" s="84"/>
    </row>
    <row r="31" spans="1:9" ht="15" x14ac:dyDescent="0.2">
      <c r="A31" s="97" t="s">
        <v>88</v>
      </c>
      <c r="B31" s="98" t="s">
        <v>57</v>
      </c>
      <c r="C31" s="99">
        <v>46</v>
      </c>
      <c r="D31" s="99">
        <v>51</v>
      </c>
      <c r="E31" s="99">
        <v>40</v>
      </c>
      <c r="F31" s="303">
        <v>45</v>
      </c>
      <c r="G31" s="303">
        <v>51</v>
      </c>
      <c r="H31" s="283">
        <f t="shared" si="0"/>
        <v>13.333333333333334</v>
      </c>
      <c r="I31" s="84"/>
    </row>
    <row r="32" spans="1:9" ht="15" customHeight="1" x14ac:dyDescent="0.2">
      <c r="A32" s="324" t="s">
        <v>100</v>
      </c>
      <c r="B32" s="82" t="s">
        <v>101</v>
      </c>
      <c r="C32" s="55">
        <v>49</v>
      </c>
      <c r="D32" s="55">
        <v>40</v>
      </c>
      <c r="E32" s="55">
        <v>34</v>
      </c>
      <c r="F32" s="301">
        <v>33</v>
      </c>
      <c r="G32" s="301">
        <v>46</v>
      </c>
      <c r="H32" s="282">
        <f t="shared" si="0"/>
        <v>39.393939393939391</v>
      </c>
      <c r="I32" s="84"/>
    </row>
    <row r="33" spans="1:9" ht="15" customHeight="1" x14ac:dyDescent="0.2">
      <c r="A33" s="317"/>
      <c r="B33" s="82" t="s">
        <v>102</v>
      </c>
      <c r="C33" s="55">
        <v>34</v>
      </c>
      <c r="D33" s="55">
        <v>32</v>
      </c>
      <c r="E33" s="55">
        <v>28</v>
      </c>
      <c r="F33" s="301">
        <v>41</v>
      </c>
      <c r="G33" s="301">
        <v>74</v>
      </c>
      <c r="H33" s="282">
        <f t="shared" si="0"/>
        <v>80.487804878048777</v>
      </c>
      <c r="I33" s="84"/>
    </row>
    <row r="34" spans="1:9" ht="15" customHeight="1" x14ac:dyDescent="0.2">
      <c r="A34" s="317"/>
      <c r="B34" s="82" t="s">
        <v>103</v>
      </c>
      <c r="C34" s="55">
        <v>50</v>
      </c>
      <c r="D34" s="55">
        <v>46</v>
      </c>
      <c r="E34" s="55">
        <v>50</v>
      </c>
      <c r="F34" s="301">
        <v>47</v>
      </c>
      <c r="G34" s="301">
        <v>74</v>
      </c>
      <c r="H34" s="282">
        <f t="shared" si="0"/>
        <v>57.446808510638299</v>
      </c>
      <c r="I34" s="84"/>
    </row>
    <row r="35" spans="1:9" ht="15" customHeight="1" x14ac:dyDescent="0.2">
      <c r="A35" s="317"/>
      <c r="B35" s="82" t="s">
        <v>104</v>
      </c>
      <c r="C35" s="55">
        <v>48</v>
      </c>
      <c r="D35" s="55">
        <v>44</v>
      </c>
      <c r="E35" s="55">
        <v>41</v>
      </c>
      <c r="F35" s="301">
        <v>47</v>
      </c>
      <c r="G35" s="301">
        <v>55</v>
      </c>
      <c r="H35" s="282">
        <f t="shared" si="0"/>
        <v>17.021276595744681</v>
      </c>
      <c r="I35" s="84"/>
    </row>
    <row r="36" spans="1:9" ht="15" customHeight="1" x14ac:dyDescent="0.2">
      <c r="A36" s="317"/>
      <c r="B36" s="82" t="s">
        <v>38</v>
      </c>
      <c r="C36" s="55">
        <v>42</v>
      </c>
      <c r="D36" s="55">
        <v>32</v>
      </c>
      <c r="E36" s="55">
        <v>36</v>
      </c>
      <c r="F36" s="301">
        <v>29</v>
      </c>
      <c r="G36" s="301">
        <v>33</v>
      </c>
      <c r="H36" s="282">
        <f t="shared" si="0"/>
        <v>13.793103448275861</v>
      </c>
      <c r="I36" s="84"/>
    </row>
    <row r="37" spans="1:9" ht="15" customHeight="1" x14ac:dyDescent="0.2">
      <c r="A37" s="317"/>
      <c r="B37" s="82" t="s">
        <v>105</v>
      </c>
      <c r="C37" s="55">
        <v>44</v>
      </c>
      <c r="D37" s="55">
        <v>47</v>
      </c>
      <c r="E37" s="55">
        <v>54</v>
      </c>
      <c r="F37" s="301">
        <v>48</v>
      </c>
      <c r="G37" s="301">
        <v>51</v>
      </c>
      <c r="H37" s="282">
        <f t="shared" si="0"/>
        <v>6.25</v>
      </c>
      <c r="I37" s="84"/>
    </row>
    <row r="38" spans="1:9" ht="15" customHeight="1" x14ac:dyDescent="0.2">
      <c r="A38" s="317"/>
      <c r="B38" s="82" t="s">
        <v>106</v>
      </c>
      <c r="C38" s="55">
        <v>38</v>
      </c>
      <c r="D38" s="55">
        <v>33</v>
      </c>
      <c r="E38" s="55">
        <v>30</v>
      </c>
      <c r="F38" s="301">
        <v>36</v>
      </c>
      <c r="G38" s="301">
        <v>45</v>
      </c>
      <c r="H38" s="282">
        <f t="shared" si="0"/>
        <v>25</v>
      </c>
      <c r="I38" s="84"/>
    </row>
    <row r="39" spans="1:9" ht="15" customHeight="1" x14ac:dyDescent="0.2">
      <c r="A39" s="317"/>
      <c r="B39" s="82" t="s">
        <v>107</v>
      </c>
      <c r="C39" s="55">
        <v>47</v>
      </c>
      <c r="D39" s="55">
        <v>55</v>
      </c>
      <c r="E39" s="55">
        <v>43</v>
      </c>
      <c r="F39" s="301">
        <v>49</v>
      </c>
      <c r="G39" s="301">
        <v>29</v>
      </c>
      <c r="H39" s="282">
        <f t="shared" si="0"/>
        <v>-40.816326530612244</v>
      </c>
      <c r="I39" s="84"/>
    </row>
    <row r="40" spans="1:9" ht="15" customHeight="1" x14ac:dyDescent="0.2">
      <c r="A40" s="325"/>
      <c r="B40" s="82" t="s">
        <v>108</v>
      </c>
      <c r="C40" s="55">
        <v>51</v>
      </c>
      <c r="D40" s="55">
        <v>34</v>
      </c>
      <c r="E40" s="55">
        <v>35</v>
      </c>
      <c r="F40" s="303">
        <v>26</v>
      </c>
      <c r="G40" s="303">
        <v>40</v>
      </c>
      <c r="H40" s="283">
        <f t="shared" si="0"/>
        <v>53.846153846153847</v>
      </c>
      <c r="I40" s="84"/>
    </row>
    <row r="41" spans="1:9" ht="15" x14ac:dyDescent="0.2">
      <c r="A41" s="97" t="s">
        <v>88</v>
      </c>
      <c r="B41" s="98" t="s">
        <v>57</v>
      </c>
      <c r="C41" s="99">
        <v>45</v>
      </c>
      <c r="D41" s="99">
        <v>40</v>
      </c>
      <c r="E41" s="99">
        <v>39</v>
      </c>
      <c r="F41" s="303">
        <v>40</v>
      </c>
      <c r="G41" s="303">
        <v>50</v>
      </c>
      <c r="H41" s="283">
        <f t="shared" si="0"/>
        <v>25</v>
      </c>
      <c r="I41" s="84"/>
    </row>
    <row r="42" spans="1:9" ht="15" customHeight="1" x14ac:dyDescent="0.2">
      <c r="A42" s="324" t="s">
        <v>109</v>
      </c>
      <c r="B42" s="82" t="s">
        <v>110</v>
      </c>
      <c r="C42" s="55">
        <v>38</v>
      </c>
      <c r="D42" s="55">
        <v>36</v>
      </c>
      <c r="E42" s="55">
        <v>31</v>
      </c>
      <c r="F42" s="301">
        <v>21</v>
      </c>
      <c r="G42" s="301">
        <v>34</v>
      </c>
      <c r="H42" s="282">
        <f t="shared" si="0"/>
        <v>61.904761904761905</v>
      </c>
      <c r="I42" s="84"/>
    </row>
    <row r="43" spans="1:9" ht="15" customHeight="1" x14ac:dyDescent="0.2">
      <c r="A43" s="317"/>
      <c r="B43" s="82" t="s">
        <v>111</v>
      </c>
      <c r="C43" s="55">
        <v>42</v>
      </c>
      <c r="D43" s="55">
        <v>34</v>
      </c>
      <c r="E43" s="55">
        <v>29</v>
      </c>
      <c r="F43" s="301">
        <v>27</v>
      </c>
      <c r="G43" s="301">
        <v>34</v>
      </c>
      <c r="H43" s="282">
        <f t="shared" si="0"/>
        <v>25.925925925925927</v>
      </c>
      <c r="I43" s="84"/>
    </row>
    <row r="44" spans="1:9" ht="15" customHeight="1" x14ac:dyDescent="0.2">
      <c r="A44" s="317"/>
      <c r="B44" s="82" t="s">
        <v>35</v>
      </c>
      <c r="C44" s="55">
        <v>29</v>
      </c>
      <c r="D44" s="55">
        <v>27</v>
      </c>
      <c r="E44" s="55">
        <v>26</v>
      </c>
      <c r="F44" s="301">
        <v>24</v>
      </c>
      <c r="G44" s="301">
        <v>31</v>
      </c>
      <c r="H44" s="282">
        <f t="shared" si="0"/>
        <v>29.166666666666668</v>
      </c>
      <c r="I44" s="84"/>
    </row>
    <row r="45" spans="1:9" ht="15" customHeight="1" x14ac:dyDescent="0.2">
      <c r="A45" s="325"/>
      <c r="B45" s="82" t="s">
        <v>112</v>
      </c>
      <c r="C45" s="55">
        <v>10</v>
      </c>
      <c r="D45" s="55">
        <v>5</v>
      </c>
      <c r="E45" s="55">
        <v>24</v>
      </c>
      <c r="F45" s="303">
        <v>15</v>
      </c>
      <c r="G45" s="303">
        <v>17</v>
      </c>
      <c r="H45" s="283">
        <f t="shared" si="0"/>
        <v>13.333333333333334</v>
      </c>
      <c r="I45" s="84"/>
    </row>
    <row r="46" spans="1:9" ht="15" x14ac:dyDescent="0.2">
      <c r="A46" s="97" t="s">
        <v>88</v>
      </c>
      <c r="B46" s="98" t="s">
        <v>57</v>
      </c>
      <c r="C46" s="99">
        <v>30</v>
      </c>
      <c r="D46" s="99">
        <v>25</v>
      </c>
      <c r="E46" s="99">
        <v>27</v>
      </c>
      <c r="F46" s="303">
        <v>22</v>
      </c>
      <c r="G46" s="303">
        <v>29</v>
      </c>
      <c r="H46" s="283">
        <f t="shared" si="0"/>
        <v>31.818181818181817</v>
      </c>
      <c r="I46" s="84"/>
    </row>
    <row r="47" spans="1:9" ht="15" x14ac:dyDescent="0.25">
      <c r="A47" s="95" t="s">
        <v>113</v>
      </c>
      <c r="B47" s="95" t="s">
        <v>57</v>
      </c>
      <c r="C47" s="91">
        <v>39</v>
      </c>
      <c r="D47" s="91">
        <v>36</v>
      </c>
      <c r="E47" s="91">
        <v>35</v>
      </c>
      <c r="F47" s="277">
        <v>35</v>
      </c>
      <c r="G47" s="277">
        <v>39</v>
      </c>
      <c r="H47" s="284">
        <f t="shared" si="0"/>
        <v>11.428571428571429</v>
      </c>
      <c r="I47" s="84"/>
    </row>
    <row r="48" spans="1:9" x14ac:dyDescent="0.2">
      <c r="A48" s="102"/>
      <c r="B48" s="102"/>
      <c r="C48" s="84"/>
      <c r="D48" s="84"/>
      <c r="E48" s="84"/>
      <c r="F48" s="84"/>
      <c r="G48" s="84"/>
      <c r="H48" s="84"/>
      <c r="I48" s="84"/>
    </row>
    <row r="49" spans="1:9" x14ac:dyDescent="0.2">
      <c r="A49" s="84"/>
      <c r="B49" s="84"/>
      <c r="C49" s="84"/>
      <c r="D49" s="84"/>
      <c r="E49" s="84"/>
      <c r="F49" s="84"/>
      <c r="G49" s="84"/>
      <c r="H49" s="84"/>
      <c r="I49" s="84"/>
    </row>
    <row r="50" spans="1:9" x14ac:dyDescent="0.2">
      <c r="A50" s="87" t="s">
        <v>241</v>
      </c>
      <c r="B50" s="84"/>
      <c r="C50" s="84"/>
      <c r="D50" s="84"/>
      <c r="E50" s="84"/>
      <c r="F50" s="84"/>
      <c r="G50" s="84"/>
      <c r="H50" s="84"/>
      <c r="I50" s="84"/>
    </row>
    <row r="51" spans="1:9" x14ac:dyDescent="0.2">
      <c r="A51" s="87" t="s">
        <v>240</v>
      </c>
      <c r="B51" s="84"/>
      <c r="C51" s="84"/>
      <c r="D51" s="84"/>
      <c r="E51" s="84"/>
      <c r="F51" s="84"/>
      <c r="G51" s="84"/>
      <c r="H51" s="84"/>
      <c r="I51" s="84"/>
    </row>
    <row r="52" spans="1:9" x14ac:dyDescent="0.2">
      <c r="A52" s="87" t="s">
        <v>239</v>
      </c>
      <c r="B52" s="84"/>
      <c r="C52" s="84"/>
      <c r="D52" s="84"/>
      <c r="E52" s="84"/>
      <c r="F52" s="84"/>
      <c r="G52" s="84"/>
      <c r="H52" s="84"/>
      <c r="I52" s="84"/>
    </row>
    <row r="53" spans="1:9" x14ac:dyDescent="0.2">
      <c r="A53" s="87" t="s">
        <v>251</v>
      </c>
    </row>
  </sheetData>
  <mergeCells count="7">
    <mergeCell ref="A32:A40"/>
    <mergeCell ref="A42:A45"/>
    <mergeCell ref="C3:F3"/>
    <mergeCell ref="C2:H2"/>
    <mergeCell ref="A5:A7"/>
    <mergeCell ref="A11:A23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9"/>
  <sheetViews>
    <sheetView zoomScaleNormal="100" workbookViewId="0">
      <pane xSplit="1" topLeftCell="B1" activePane="topRight" state="frozen"/>
      <selection activeCell="Q40" sqref="Q40"/>
      <selection pane="topRight" activeCell="B2" sqref="B2:AJ2"/>
    </sheetView>
  </sheetViews>
  <sheetFormatPr defaultRowHeight="14.25" x14ac:dyDescent="0.2"/>
  <cols>
    <col min="1" max="1" width="35.140625" style="107" customWidth="1"/>
    <col min="2" max="18" width="12.7109375" style="107" bestFit="1" customWidth="1"/>
    <col min="19" max="33" width="12.7109375" style="107" customWidth="1"/>
    <col min="34" max="36" width="14.42578125" style="107" customWidth="1"/>
    <col min="37" max="16384" width="9.140625" style="107"/>
  </cols>
  <sheetData>
    <row r="1" spans="1:36" ht="12.75" customHeight="1" x14ac:dyDescent="0.2">
      <c r="N1" s="85"/>
      <c r="O1" s="85"/>
      <c r="P1" s="85"/>
      <c r="Q1" s="85"/>
      <c r="R1" s="85"/>
      <c r="S1" s="85"/>
      <c r="T1" s="85"/>
    </row>
    <row r="2" spans="1:36" ht="22.5" customHeight="1" x14ac:dyDescent="0.2">
      <c r="A2" s="108"/>
      <c r="B2" s="326" t="s">
        <v>189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</row>
    <row r="3" spans="1:36" ht="15" x14ac:dyDescent="0.25">
      <c r="A3" s="333" t="s">
        <v>21</v>
      </c>
      <c r="B3" s="330">
        <v>2019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2"/>
      <c r="N3" s="330">
        <v>2020</v>
      </c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2"/>
      <c r="Z3" s="330">
        <v>2021</v>
      </c>
      <c r="AA3" s="331"/>
      <c r="AB3" s="331"/>
      <c r="AC3" s="331"/>
      <c r="AD3" s="331"/>
      <c r="AE3" s="331"/>
      <c r="AF3" s="331"/>
      <c r="AG3" s="332"/>
      <c r="AH3" s="335" t="s">
        <v>5</v>
      </c>
      <c r="AI3" s="328" t="s">
        <v>6</v>
      </c>
      <c r="AJ3" s="328" t="s">
        <v>227</v>
      </c>
    </row>
    <row r="4" spans="1:36" ht="15" x14ac:dyDescent="0.25">
      <c r="A4" s="334"/>
      <c r="B4" s="109" t="s">
        <v>7</v>
      </c>
      <c r="C4" s="110" t="s">
        <v>8</v>
      </c>
      <c r="D4" s="110" t="s">
        <v>9</v>
      </c>
      <c r="E4" s="110" t="s">
        <v>10</v>
      </c>
      <c r="F4" s="110" t="s">
        <v>11</v>
      </c>
      <c r="G4" s="110" t="s">
        <v>12</v>
      </c>
      <c r="H4" s="110" t="s">
        <v>13</v>
      </c>
      <c r="I4" s="110" t="s">
        <v>14</v>
      </c>
      <c r="J4" s="110" t="s">
        <v>15</v>
      </c>
      <c r="K4" s="110" t="s">
        <v>16</v>
      </c>
      <c r="L4" s="110" t="s">
        <v>17</v>
      </c>
      <c r="M4" s="111" t="s">
        <v>18</v>
      </c>
      <c r="N4" s="109" t="s">
        <v>7</v>
      </c>
      <c r="O4" s="110" t="s">
        <v>8</v>
      </c>
      <c r="P4" s="110" t="s">
        <v>9</v>
      </c>
      <c r="Q4" s="110" t="s">
        <v>10</v>
      </c>
      <c r="R4" s="110" t="s">
        <v>11</v>
      </c>
      <c r="S4" s="110" t="s">
        <v>12</v>
      </c>
      <c r="T4" s="110" t="s">
        <v>13</v>
      </c>
      <c r="U4" s="110" t="s">
        <v>14</v>
      </c>
      <c r="V4" s="110" t="s">
        <v>15</v>
      </c>
      <c r="W4" s="110" t="s">
        <v>16</v>
      </c>
      <c r="X4" s="110" t="s">
        <v>17</v>
      </c>
      <c r="Y4" s="110" t="s">
        <v>18</v>
      </c>
      <c r="Z4" s="109" t="s">
        <v>7</v>
      </c>
      <c r="AA4" s="110" t="s">
        <v>8</v>
      </c>
      <c r="AB4" s="110" t="s">
        <v>9</v>
      </c>
      <c r="AC4" s="110" t="s">
        <v>10</v>
      </c>
      <c r="AD4" s="110" t="s">
        <v>11</v>
      </c>
      <c r="AE4" s="110" t="s">
        <v>12</v>
      </c>
      <c r="AF4" s="110" t="s">
        <v>13</v>
      </c>
      <c r="AG4" s="110" t="s">
        <v>14</v>
      </c>
      <c r="AH4" s="336"/>
      <c r="AI4" s="329"/>
      <c r="AJ4" s="329"/>
    </row>
    <row r="5" spans="1:36" ht="15" x14ac:dyDescent="0.25">
      <c r="A5" s="142" t="s">
        <v>145</v>
      </c>
      <c r="B5" s="112">
        <v>547700</v>
      </c>
      <c r="C5" s="113">
        <v>522800</v>
      </c>
      <c r="D5" s="113">
        <v>766240</v>
      </c>
      <c r="E5" s="113">
        <v>884160</v>
      </c>
      <c r="F5" s="113">
        <v>1144480</v>
      </c>
      <c r="G5" s="113">
        <v>1585420</v>
      </c>
      <c r="H5" s="113">
        <v>1694300</v>
      </c>
      <c r="I5" s="113">
        <v>1717100</v>
      </c>
      <c r="J5" s="113">
        <v>1139960</v>
      </c>
      <c r="K5" s="113">
        <v>845760</v>
      </c>
      <c r="L5" s="113">
        <v>686880</v>
      </c>
      <c r="M5" s="114">
        <v>605140</v>
      </c>
      <c r="N5" s="112">
        <v>572440</v>
      </c>
      <c r="O5" s="113">
        <v>494940</v>
      </c>
      <c r="P5" s="113">
        <v>692400</v>
      </c>
      <c r="Q5" s="113">
        <v>597100</v>
      </c>
      <c r="R5" s="113">
        <v>735740</v>
      </c>
      <c r="S5" s="113">
        <v>1332280</v>
      </c>
      <c r="T5" s="113">
        <v>1550700</v>
      </c>
      <c r="U5" s="113">
        <v>1543540</v>
      </c>
      <c r="V5" s="113">
        <v>1234220</v>
      </c>
      <c r="W5" s="113">
        <v>1026100</v>
      </c>
      <c r="X5" s="113">
        <v>754260</v>
      </c>
      <c r="Y5" s="113">
        <v>691840</v>
      </c>
      <c r="Z5" s="112">
        <v>582660</v>
      </c>
      <c r="AA5" s="113">
        <v>590960</v>
      </c>
      <c r="AB5" s="113">
        <v>760460</v>
      </c>
      <c r="AC5" s="113">
        <v>836420</v>
      </c>
      <c r="AD5" s="113">
        <v>1136440</v>
      </c>
      <c r="AE5" s="113">
        <v>1340980</v>
      </c>
      <c r="AF5" s="113">
        <v>1550740</v>
      </c>
      <c r="AG5" s="113">
        <v>1430980</v>
      </c>
      <c r="AH5" s="115">
        <v>12139940</v>
      </c>
      <c r="AI5" s="116">
        <f>N5+O5+P5+Q5+R5+S5+T5+U5+V5+W5+X5+Y5</f>
        <v>11225560</v>
      </c>
      <c r="AJ5" s="112">
        <f>Z5+AA5+AB5+AC5+AD5+AE5+AF5+AG5</f>
        <v>8229640</v>
      </c>
    </row>
    <row r="6" spans="1:36" ht="15" x14ac:dyDescent="0.25">
      <c r="A6" s="142" t="s">
        <v>146</v>
      </c>
      <c r="B6" s="112">
        <v>5950420</v>
      </c>
      <c r="C6" s="113">
        <v>5258600</v>
      </c>
      <c r="D6" s="113">
        <v>6111740</v>
      </c>
      <c r="E6" s="113">
        <v>5808420</v>
      </c>
      <c r="F6" s="113">
        <v>6771420</v>
      </c>
      <c r="G6" s="113">
        <v>6836240</v>
      </c>
      <c r="H6" s="113">
        <v>7300220</v>
      </c>
      <c r="I6" s="113">
        <v>6645520</v>
      </c>
      <c r="J6" s="113">
        <v>7018560</v>
      </c>
      <c r="K6" s="113">
        <v>7080360</v>
      </c>
      <c r="L6" s="113">
        <v>6926380</v>
      </c>
      <c r="M6" s="114">
        <v>6810060</v>
      </c>
      <c r="N6" s="112">
        <v>6572280</v>
      </c>
      <c r="O6" s="113">
        <v>6073240</v>
      </c>
      <c r="P6" s="113">
        <v>6950600</v>
      </c>
      <c r="Q6" s="113">
        <v>6668300</v>
      </c>
      <c r="R6" s="113">
        <v>7825180</v>
      </c>
      <c r="S6" s="113">
        <v>8552720</v>
      </c>
      <c r="T6" s="113">
        <v>8287140</v>
      </c>
      <c r="U6" s="113">
        <v>7311880</v>
      </c>
      <c r="V6" s="113">
        <v>7741560</v>
      </c>
      <c r="W6" s="113">
        <v>7678180</v>
      </c>
      <c r="X6" s="113">
        <v>7192120</v>
      </c>
      <c r="Y6" s="113">
        <v>7139100</v>
      </c>
      <c r="Z6" s="112">
        <v>7147980</v>
      </c>
      <c r="AA6" s="113">
        <v>6241220</v>
      </c>
      <c r="AB6" s="113">
        <v>7303340</v>
      </c>
      <c r="AC6" s="113">
        <v>7226800</v>
      </c>
      <c r="AD6" s="113">
        <v>8067040</v>
      </c>
      <c r="AE6" s="113">
        <v>8433860</v>
      </c>
      <c r="AF6" s="113">
        <v>7906360</v>
      </c>
      <c r="AG6" s="113">
        <v>8002520</v>
      </c>
      <c r="AH6" s="115">
        <v>78517940</v>
      </c>
      <c r="AI6" s="116">
        <f t="shared" ref="AI6:AI49" si="0">N6+O6+P6+Q6+R6+S6+T6+U6+V6+W6+X6+Y6</f>
        <v>87992300</v>
      </c>
      <c r="AJ6" s="112">
        <f t="shared" ref="AJ6:AJ50" si="1">Z6+AA6+AB6+AC6+AD6+AE6+AF6+AG6</f>
        <v>60329120</v>
      </c>
    </row>
    <row r="7" spans="1:36" ht="15" x14ac:dyDescent="0.25">
      <c r="A7" s="142" t="s">
        <v>147</v>
      </c>
      <c r="B7" s="112">
        <v>12707660</v>
      </c>
      <c r="C7" s="113">
        <v>11396960</v>
      </c>
      <c r="D7" s="113">
        <v>12554440</v>
      </c>
      <c r="E7" s="113">
        <v>11866580</v>
      </c>
      <c r="F7" s="113">
        <v>13120780</v>
      </c>
      <c r="G7" s="113">
        <v>12979640</v>
      </c>
      <c r="H7" s="113">
        <v>13791720</v>
      </c>
      <c r="I7" s="113">
        <v>13428800</v>
      </c>
      <c r="J7" s="113">
        <v>8760320</v>
      </c>
      <c r="K7" s="113">
        <v>13657000</v>
      </c>
      <c r="L7" s="113">
        <v>13618540</v>
      </c>
      <c r="M7" s="114">
        <v>14193780</v>
      </c>
      <c r="N7" s="112">
        <v>14022480</v>
      </c>
      <c r="O7" s="113">
        <v>13002780</v>
      </c>
      <c r="P7" s="113">
        <v>13309100</v>
      </c>
      <c r="Q7" s="113">
        <v>11038060</v>
      </c>
      <c r="R7" s="113">
        <v>12308060</v>
      </c>
      <c r="S7" s="113">
        <v>14020480</v>
      </c>
      <c r="T7" s="113">
        <v>13961120</v>
      </c>
      <c r="U7" s="113">
        <v>12997700</v>
      </c>
      <c r="V7" s="113">
        <v>13792620</v>
      </c>
      <c r="W7" s="113">
        <v>14388460</v>
      </c>
      <c r="X7" s="113">
        <v>12954720</v>
      </c>
      <c r="Y7" s="113">
        <v>12991760</v>
      </c>
      <c r="Z7" s="112">
        <v>12745580</v>
      </c>
      <c r="AA7" s="113">
        <v>11403040</v>
      </c>
      <c r="AB7" s="113">
        <v>13188460</v>
      </c>
      <c r="AC7" s="113">
        <v>12411540</v>
      </c>
      <c r="AD7" s="113">
        <v>12504940</v>
      </c>
      <c r="AE7" s="113">
        <v>14005440</v>
      </c>
      <c r="AF7" s="113">
        <v>13090340</v>
      </c>
      <c r="AG7" s="113">
        <v>12988240</v>
      </c>
      <c r="AH7" s="115">
        <v>152076220</v>
      </c>
      <c r="AI7" s="116">
        <f t="shared" si="0"/>
        <v>158787340</v>
      </c>
      <c r="AJ7" s="112">
        <f t="shared" si="1"/>
        <v>102337580</v>
      </c>
    </row>
    <row r="8" spans="1:36" ht="15" x14ac:dyDescent="0.25">
      <c r="A8" s="142" t="s">
        <v>148</v>
      </c>
      <c r="B8" s="112">
        <v>7154520</v>
      </c>
      <c r="C8" s="113">
        <v>5626380</v>
      </c>
      <c r="D8" s="113">
        <v>6650400</v>
      </c>
      <c r="E8" s="113">
        <v>6918580</v>
      </c>
      <c r="F8" s="113">
        <v>6867860</v>
      </c>
      <c r="G8" s="113">
        <v>6655120</v>
      </c>
      <c r="H8" s="113">
        <v>8718420</v>
      </c>
      <c r="I8" s="113">
        <v>9118080</v>
      </c>
      <c r="J8" s="113">
        <v>9739160</v>
      </c>
      <c r="K8" s="113">
        <v>10408100</v>
      </c>
      <c r="L8" s="113">
        <v>9969500</v>
      </c>
      <c r="M8" s="114">
        <v>9825960</v>
      </c>
      <c r="N8" s="112">
        <v>9659860</v>
      </c>
      <c r="O8" s="113">
        <v>9670080</v>
      </c>
      <c r="P8" s="113">
        <v>10612980</v>
      </c>
      <c r="Q8" s="113">
        <v>9116080</v>
      </c>
      <c r="R8" s="113">
        <v>10221180</v>
      </c>
      <c r="S8" s="113">
        <v>11296340</v>
      </c>
      <c r="T8" s="113">
        <v>10856760</v>
      </c>
      <c r="U8" s="113">
        <v>10572780</v>
      </c>
      <c r="V8" s="113">
        <v>11206400</v>
      </c>
      <c r="W8" s="113">
        <v>11367140</v>
      </c>
      <c r="X8" s="113">
        <v>10314740</v>
      </c>
      <c r="Y8" s="113">
        <v>10377120</v>
      </c>
      <c r="Z8" s="112">
        <v>10112740</v>
      </c>
      <c r="AA8" s="113">
        <v>8923700</v>
      </c>
      <c r="AB8" s="113">
        <v>9728360</v>
      </c>
      <c r="AC8" s="113">
        <v>9504620</v>
      </c>
      <c r="AD8" s="113">
        <v>10425600</v>
      </c>
      <c r="AE8" s="113">
        <v>10412480</v>
      </c>
      <c r="AF8" s="113">
        <v>10524980</v>
      </c>
      <c r="AG8" s="113">
        <v>10642360</v>
      </c>
      <c r="AH8" s="115">
        <v>97652080</v>
      </c>
      <c r="AI8" s="116">
        <f t="shared" si="0"/>
        <v>125271460</v>
      </c>
      <c r="AJ8" s="112">
        <f t="shared" si="1"/>
        <v>80274840</v>
      </c>
    </row>
    <row r="9" spans="1:36" ht="15" x14ac:dyDescent="0.25">
      <c r="A9" s="142" t="s">
        <v>149</v>
      </c>
      <c r="B9" s="112">
        <v>17909480</v>
      </c>
      <c r="C9" s="113">
        <v>16186960</v>
      </c>
      <c r="D9" s="113">
        <v>18466500</v>
      </c>
      <c r="E9" s="113">
        <v>17075900</v>
      </c>
      <c r="F9" s="113">
        <v>19347140</v>
      </c>
      <c r="G9" s="113">
        <v>18779060</v>
      </c>
      <c r="H9" s="113">
        <v>20349200</v>
      </c>
      <c r="I9" s="113">
        <v>19320440</v>
      </c>
      <c r="J9" s="113">
        <v>19662920</v>
      </c>
      <c r="K9" s="113">
        <v>20318660</v>
      </c>
      <c r="L9" s="113">
        <v>19455980</v>
      </c>
      <c r="M9" s="114">
        <v>19503000</v>
      </c>
      <c r="N9" s="112">
        <v>19249440</v>
      </c>
      <c r="O9" s="113">
        <v>17802340</v>
      </c>
      <c r="P9" s="113">
        <v>19715700</v>
      </c>
      <c r="Q9" s="113">
        <v>16980400</v>
      </c>
      <c r="R9" s="113">
        <v>19150260</v>
      </c>
      <c r="S9" s="113">
        <v>21116380</v>
      </c>
      <c r="T9" s="113">
        <v>19768000</v>
      </c>
      <c r="U9" s="113">
        <v>18530800</v>
      </c>
      <c r="V9" s="113">
        <v>19376400</v>
      </c>
      <c r="W9" s="113">
        <v>19223960</v>
      </c>
      <c r="X9" s="113">
        <v>17455080</v>
      </c>
      <c r="Y9" s="113">
        <v>17040840</v>
      </c>
      <c r="Z9" s="112">
        <v>17160700</v>
      </c>
      <c r="AA9" s="113">
        <v>15654400</v>
      </c>
      <c r="AB9" s="113">
        <v>17256000</v>
      </c>
      <c r="AC9" s="113">
        <v>17236420</v>
      </c>
      <c r="AD9" s="113">
        <v>18486220</v>
      </c>
      <c r="AE9" s="113">
        <v>19886020</v>
      </c>
      <c r="AF9" s="113">
        <v>18823520</v>
      </c>
      <c r="AG9" s="113">
        <v>18727760</v>
      </c>
      <c r="AH9" s="115">
        <v>226375240</v>
      </c>
      <c r="AI9" s="116">
        <f t="shared" si="0"/>
        <v>225409600</v>
      </c>
      <c r="AJ9" s="112">
        <f t="shared" si="1"/>
        <v>143231040</v>
      </c>
    </row>
    <row r="10" spans="1:36" ht="15" x14ac:dyDescent="0.25">
      <c r="A10" s="142" t="s">
        <v>150</v>
      </c>
      <c r="B10" s="112">
        <v>14949220</v>
      </c>
      <c r="C10" s="113">
        <v>13364120</v>
      </c>
      <c r="D10" s="113">
        <v>15103280</v>
      </c>
      <c r="E10" s="113">
        <v>14143620</v>
      </c>
      <c r="F10" s="113">
        <v>15964120</v>
      </c>
      <c r="G10" s="113">
        <v>16065560</v>
      </c>
      <c r="H10" s="113">
        <v>16518800</v>
      </c>
      <c r="I10" s="113">
        <v>16295340</v>
      </c>
      <c r="J10" s="113">
        <v>16725900</v>
      </c>
      <c r="K10" s="113">
        <v>17269000</v>
      </c>
      <c r="L10" s="113">
        <v>16259740</v>
      </c>
      <c r="M10" s="114">
        <v>16358540</v>
      </c>
      <c r="N10" s="112">
        <v>16123520</v>
      </c>
      <c r="O10" s="113">
        <v>15021700</v>
      </c>
      <c r="P10" s="113">
        <v>15986960</v>
      </c>
      <c r="Q10" s="113">
        <v>13230940</v>
      </c>
      <c r="R10" s="113">
        <v>14791500</v>
      </c>
      <c r="S10" s="113">
        <v>16974880</v>
      </c>
      <c r="T10" s="113">
        <v>16500340</v>
      </c>
      <c r="U10" s="113">
        <v>15634380</v>
      </c>
      <c r="V10" s="113">
        <v>16550820</v>
      </c>
      <c r="W10" s="113">
        <v>16632600</v>
      </c>
      <c r="X10" s="113">
        <v>14888600</v>
      </c>
      <c r="Y10" s="113">
        <v>14659580</v>
      </c>
      <c r="Z10" s="112">
        <v>14358260</v>
      </c>
      <c r="AA10" s="113">
        <v>12975120</v>
      </c>
      <c r="AB10" s="113">
        <v>14376240</v>
      </c>
      <c r="AC10" s="113">
        <v>13955260</v>
      </c>
      <c r="AD10" s="113">
        <v>14351680</v>
      </c>
      <c r="AE10" s="113">
        <v>15935560</v>
      </c>
      <c r="AF10" s="113">
        <v>15247860</v>
      </c>
      <c r="AG10" s="113">
        <v>15653780</v>
      </c>
      <c r="AH10" s="115">
        <v>189017240</v>
      </c>
      <c r="AI10" s="116">
        <f t="shared" si="0"/>
        <v>186995820</v>
      </c>
      <c r="AJ10" s="112">
        <f t="shared" si="1"/>
        <v>116853760</v>
      </c>
    </row>
    <row r="11" spans="1:36" ht="15" x14ac:dyDescent="0.25">
      <c r="A11" s="142" t="s">
        <v>151</v>
      </c>
      <c r="B11" s="112">
        <v>10507280</v>
      </c>
      <c r="C11" s="113">
        <v>9473580</v>
      </c>
      <c r="D11" s="113">
        <v>11055020</v>
      </c>
      <c r="E11" s="113">
        <v>9078600</v>
      </c>
      <c r="F11" s="113">
        <v>9152200</v>
      </c>
      <c r="G11" s="113">
        <v>8760980</v>
      </c>
      <c r="H11" s="113">
        <v>8808400</v>
      </c>
      <c r="I11" s="113">
        <v>8690080</v>
      </c>
      <c r="J11" s="113">
        <v>9273020</v>
      </c>
      <c r="K11" s="113">
        <v>9781900</v>
      </c>
      <c r="L11" s="113">
        <v>9245220</v>
      </c>
      <c r="M11" s="114">
        <v>9278540</v>
      </c>
      <c r="N11" s="112">
        <v>8957800</v>
      </c>
      <c r="O11" s="113">
        <v>8258260</v>
      </c>
      <c r="P11" s="113">
        <v>8063260</v>
      </c>
      <c r="Q11" s="113">
        <v>6004520</v>
      </c>
      <c r="R11" s="113">
        <v>6745560</v>
      </c>
      <c r="S11" s="113">
        <v>8020140</v>
      </c>
      <c r="T11" s="113">
        <v>7648120</v>
      </c>
      <c r="U11" s="113">
        <v>7564480</v>
      </c>
      <c r="V11" s="113">
        <v>8129440</v>
      </c>
      <c r="W11" s="113">
        <v>8503900</v>
      </c>
      <c r="X11" s="113">
        <v>7518660</v>
      </c>
      <c r="Y11" s="113">
        <v>7161400</v>
      </c>
      <c r="Z11" s="112">
        <v>6748580</v>
      </c>
      <c r="AA11" s="113">
        <v>6204700</v>
      </c>
      <c r="AB11" s="113">
        <v>7377540</v>
      </c>
      <c r="AC11" s="113">
        <v>6898630</v>
      </c>
      <c r="AD11" s="113">
        <v>6817580</v>
      </c>
      <c r="AE11" s="113">
        <v>8193980</v>
      </c>
      <c r="AF11" s="113">
        <v>7856260</v>
      </c>
      <c r="AG11" s="113">
        <v>8228740</v>
      </c>
      <c r="AH11" s="115">
        <v>113104820</v>
      </c>
      <c r="AI11" s="116">
        <f t="shared" si="0"/>
        <v>92575540</v>
      </c>
      <c r="AJ11" s="112">
        <f t="shared" si="1"/>
        <v>58326010</v>
      </c>
    </row>
    <row r="12" spans="1:36" ht="15" x14ac:dyDescent="0.25">
      <c r="A12" s="142" t="s">
        <v>152</v>
      </c>
      <c r="B12" s="112">
        <v>9625380</v>
      </c>
      <c r="C12" s="113">
        <v>8613340</v>
      </c>
      <c r="D12" s="113">
        <v>9517440</v>
      </c>
      <c r="E12" s="113">
        <v>9465760</v>
      </c>
      <c r="F12" s="113">
        <v>10326600</v>
      </c>
      <c r="G12" s="113">
        <v>10227040</v>
      </c>
      <c r="H12" s="113">
        <v>10873160</v>
      </c>
      <c r="I12" s="113">
        <v>10796400</v>
      </c>
      <c r="J12" s="113">
        <v>10975960</v>
      </c>
      <c r="K12" s="113">
        <v>11098160</v>
      </c>
      <c r="L12" s="113">
        <v>10725840</v>
      </c>
      <c r="M12" s="114">
        <v>10927520</v>
      </c>
      <c r="N12" s="112">
        <v>10940320</v>
      </c>
      <c r="O12" s="113">
        <v>10079320</v>
      </c>
      <c r="P12" s="113">
        <v>10802100</v>
      </c>
      <c r="Q12" s="113">
        <v>9838140</v>
      </c>
      <c r="R12" s="113">
        <v>10634500</v>
      </c>
      <c r="S12" s="113">
        <v>11934700</v>
      </c>
      <c r="T12" s="113">
        <v>11503380</v>
      </c>
      <c r="U12" s="113">
        <v>11063420</v>
      </c>
      <c r="V12" s="113">
        <v>11981240</v>
      </c>
      <c r="W12" s="113">
        <v>12138560</v>
      </c>
      <c r="X12" s="113">
        <v>11672980</v>
      </c>
      <c r="Y12" s="113">
        <v>11728040</v>
      </c>
      <c r="Z12" s="112">
        <v>10980260</v>
      </c>
      <c r="AA12" s="113">
        <v>10053160</v>
      </c>
      <c r="AB12" s="113">
        <v>11292200</v>
      </c>
      <c r="AC12" s="113">
        <v>10863300</v>
      </c>
      <c r="AD12" s="113">
        <v>11067060</v>
      </c>
      <c r="AE12" s="113">
        <v>12074800</v>
      </c>
      <c r="AF12" s="113">
        <v>11796180</v>
      </c>
      <c r="AG12" s="113">
        <v>11912420</v>
      </c>
      <c r="AH12" s="115">
        <v>123172600</v>
      </c>
      <c r="AI12" s="116">
        <f t="shared" si="0"/>
        <v>134316700</v>
      </c>
      <c r="AJ12" s="112">
        <f t="shared" si="1"/>
        <v>90039380</v>
      </c>
    </row>
    <row r="13" spans="1:36" ht="15" x14ac:dyDescent="0.25">
      <c r="A13" s="142" t="s">
        <v>153</v>
      </c>
      <c r="B13" s="112">
        <v>6846440</v>
      </c>
      <c r="C13" s="113">
        <v>6140120</v>
      </c>
      <c r="D13" s="113">
        <v>6775640</v>
      </c>
      <c r="E13" s="113">
        <v>6524060</v>
      </c>
      <c r="F13" s="113">
        <v>7197760</v>
      </c>
      <c r="G13" s="113">
        <v>7218940</v>
      </c>
      <c r="H13" s="113">
        <v>7799740</v>
      </c>
      <c r="I13" s="113">
        <v>7285040</v>
      </c>
      <c r="J13" s="113">
        <v>7123560</v>
      </c>
      <c r="K13" s="113">
        <v>7658980</v>
      </c>
      <c r="L13" s="113">
        <v>7272040</v>
      </c>
      <c r="M13" s="114">
        <v>7345880</v>
      </c>
      <c r="N13" s="112">
        <v>7256080</v>
      </c>
      <c r="O13" s="113">
        <v>6644060</v>
      </c>
      <c r="P13" s="113">
        <v>7194340</v>
      </c>
      <c r="Q13" s="113">
        <v>5819700</v>
      </c>
      <c r="R13" s="113">
        <v>5980240</v>
      </c>
      <c r="S13" s="113">
        <v>7427980</v>
      </c>
      <c r="T13" s="113">
        <v>7521660</v>
      </c>
      <c r="U13" s="113">
        <v>6704420</v>
      </c>
      <c r="V13" s="113">
        <v>7474740</v>
      </c>
      <c r="W13" s="113">
        <v>7565240</v>
      </c>
      <c r="X13" s="113">
        <v>6776500</v>
      </c>
      <c r="Y13" s="113">
        <v>6192020</v>
      </c>
      <c r="Z13" s="112">
        <v>6108600</v>
      </c>
      <c r="AA13" s="113">
        <v>5486340</v>
      </c>
      <c r="AB13" s="113">
        <v>6212960</v>
      </c>
      <c r="AC13" s="113">
        <v>5946600</v>
      </c>
      <c r="AD13" s="113">
        <v>5635520</v>
      </c>
      <c r="AE13" s="113">
        <v>6952220</v>
      </c>
      <c r="AF13" s="113">
        <v>6771640</v>
      </c>
      <c r="AG13" s="113">
        <v>6729120</v>
      </c>
      <c r="AH13" s="115">
        <v>85188200</v>
      </c>
      <c r="AI13" s="116">
        <f t="shared" si="0"/>
        <v>82556980</v>
      </c>
      <c r="AJ13" s="112">
        <f t="shared" si="1"/>
        <v>49843000</v>
      </c>
    </row>
    <row r="14" spans="1:36" ht="15" x14ac:dyDescent="0.25">
      <c r="A14" s="142" t="s">
        <v>154</v>
      </c>
      <c r="B14" s="112">
        <v>9657780</v>
      </c>
      <c r="C14" s="113">
        <v>8526058</v>
      </c>
      <c r="D14" s="113">
        <v>9820851</v>
      </c>
      <c r="E14" s="113">
        <v>9592680</v>
      </c>
      <c r="F14" s="113">
        <v>10164400</v>
      </c>
      <c r="G14" s="113">
        <v>9698300</v>
      </c>
      <c r="H14" s="113">
        <v>10067080</v>
      </c>
      <c r="I14" s="113">
        <v>9648640</v>
      </c>
      <c r="J14" s="113">
        <v>10210760</v>
      </c>
      <c r="K14" s="113">
        <v>10635950</v>
      </c>
      <c r="L14" s="113">
        <v>10218760</v>
      </c>
      <c r="M14" s="114">
        <v>10686900</v>
      </c>
      <c r="N14" s="112">
        <v>10347020</v>
      </c>
      <c r="O14" s="113">
        <v>9245740</v>
      </c>
      <c r="P14" s="113">
        <v>8567140</v>
      </c>
      <c r="Q14" s="113">
        <v>5668640</v>
      </c>
      <c r="R14" s="113">
        <v>6377820</v>
      </c>
      <c r="S14" s="113">
        <v>8241000</v>
      </c>
      <c r="T14" s="113">
        <v>8156500</v>
      </c>
      <c r="U14" s="113">
        <v>8300660</v>
      </c>
      <c r="V14" s="113">
        <v>8883420</v>
      </c>
      <c r="W14" s="113">
        <v>9227460</v>
      </c>
      <c r="X14" s="113">
        <v>8148480</v>
      </c>
      <c r="Y14" s="113">
        <v>7500140</v>
      </c>
      <c r="Z14" s="112">
        <v>7099960</v>
      </c>
      <c r="AA14" s="113">
        <v>6403080</v>
      </c>
      <c r="AB14" s="113">
        <v>7799140</v>
      </c>
      <c r="AC14" s="113">
        <v>7015320</v>
      </c>
      <c r="AD14" s="113">
        <v>6756660</v>
      </c>
      <c r="AE14" s="113">
        <v>8796980</v>
      </c>
      <c r="AF14" s="113">
        <v>8748880</v>
      </c>
      <c r="AG14" s="113">
        <v>9390000</v>
      </c>
      <c r="AH14" s="115">
        <v>118928159</v>
      </c>
      <c r="AI14" s="116">
        <f t="shared" si="0"/>
        <v>98664020</v>
      </c>
      <c r="AJ14" s="112">
        <f t="shared" si="1"/>
        <v>62010020</v>
      </c>
    </row>
    <row r="15" spans="1:36" ht="15" x14ac:dyDescent="0.25">
      <c r="A15" s="142" t="s">
        <v>155</v>
      </c>
      <c r="B15" s="112">
        <v>7156160</v>
      </c>
      <c r="C15" s="113">
        <v>6238520</v>
      </c>
      <c r="D15" s="113">
        <v>7270080</v>
      </c>
      <c r="E15" s="113">
        <v>7026820</v>
      </c>
      <c r="F15" s="113">
        <v>7988840</v>
      </c>
      <c r="G15" s="113">
        <v>8266480</v>
      </c>
      <c r="H15" s="113">
        <v>8490640</v>
      </c>
      <c r="I15" s="113">
        <v>8233900</v>
      </c>
      <c r="J15" s="113">
        <v>7787620</v>
      </c>
      <c r="K15" s="113">
        <v>7853880</v>
      </c>
      <c r="L15" s="113">
        <v>7303200</v>
      </c>
      <c r="M15" s="114">
        <v>7184800</v>
      </c>
      <c r="N15" s="112">
        <v>7182620</v>
      </c>
      <c r="O15" s="113">
        <v>6223050</v>
      </c>
      <c r="P15" s="113">
        <v>6761310</v>
      </c>
      <c r="Q15" s="113">
        <v>6349290</v>
      </c>
      <c r="R15" s="113">
        <v>7034630</v>
      </c>
      <c r="S15" s="113">
        <v>8134140</v>
      </c>
      <c r="T15" s="113">
        <v>8247390</v>
      </c>
      <c r="U15" s="113">
        <v>7613210</v>
      </c>
      <c r="V15" s="113">
        <v>7601000</v>
      </c>
      <c r="W15" s="113">
        <v>7514420</v>
      </c>
      <c r="X15" s="113">
        <v>6802920</v>
      </c>
      <c r="Y15" s="113">
        <v>6558420</v>
      </c>
      <c r="Z15" s="112">
        <v>6389800</v>
      </c>
      <c r="AA15" s="113">
        <v>5747280</v>
      </c>
      <c r="AB15" s="113">
        <v>6756740</v>
      </c>
      <c r="AC15" s="113">
        <v>6515680</v>
      </c>
      <c r="AD15" s="113">
        <v>7217860</v>
      </c>
      <c r="AE15" s="113">
        <v>7692060</v>
      </c>
      <c r="AF15" s="113">
        <v>8107880</v>
      </c>
      <c r="AG15" s="113">
        <v>7587060</v>
      </c>
      <c r="AH15" s="115">
        <v>90800940</v>
      </c>
      <c r="AI15" s="116">
        <f t="shared" si="0"/>
        <v>86022400</v>
      </c>
      <c r="AJ15" s="112">
        <f t="shared" si="1"/>
        <v>56014360</v>
      </c>
    </row>
    <row r="16" spans="1:36" ht="15" x14ac:dyDescent="0.25">
      <c r="A16" s="142" t="s">
        <v>156</v>
      </c>
      <c r="B16" s="112">
        <v>7727780</v>
      </c>
      <c r="C16" s="113">
        <v>6871000</v>
      </c>
      <c r="D16" s="113">
        <v>7455660</v>
      </c>
      <c r="E16" s="113">
        <v>7218320</v>
      </c>
      <c r="F16" s="113">
        <v>8184460</v>
      </c>
      <c r="G16" s="113">
        <v>8447260</v>
      </c>
      <c r="H16" s="113">
        <v>8838700</v>
      </c>
      <c r="I16" s="113">
        <v>8878780</v>
      </c>
      <c r="J16" s="113">
        <v>9115680</v>
      </c>
      <c r="K16" s="113">
        <v>9268020</v>
      </c>
      <c r="L16" s="113">
        <v>8378920</v>
      </c>
      <c r="M16" s="114">
        <v>8843120</v>
      </c>
      <c r="N16" s="112">
        <v>8884060</v>
      </c>
      <c r="O16" s="113">
        <v>8052520</v>
      </c>
      <c r="P16" s="113">
        <v>8930200</v>
      </c>
      <c r="Q16" s="113">
        <v>7986220</v>
      </c>
      <c r="R16" s="113">
        <v>8791720</v>
      </c>
      <c r="S16" s="113">
        <v>6093620</v>
      </c>
      <c r="T16" s="113">
        <v>5822420</v>
      </c>
      <c r="U16" s="113">
        <v>9515880</v>
      </c>
      <c r="V16" s="113">
        <v>9844740</v>
      </c>
      <c r="W16" s="113">
        <v>10030220</v>
      </c>
      <c r="X16" s="113">
        <v>9099760</v>
      </c>
      <c r="Y16" s="113">
        <v>9127500</v>
      </c>
      <c r="Z16" s="112">
        <v>9027280</v>
      </c>
      <c r="AA16" s="113">
        <v>7937020</v>
      </c>
      <c r="AB16" s="113">
        <v>8888940</v>
      </c>
      <c r="AC16" s="113">
        <v>8615400</v>
      </c>
      <c r="AD16" s="113">
        <v>8997480</v>
      </c>
      <c r="AE16" s="113">
        <v>9315120</v>
      </c>
      <c r="AF16" s="113">
        <v>8576640</v>
      </c>
      <c r="AG16" s="113">
        <v>8777520</v>
      </c>
      <c r="AH16" s="115">
        <v>99227700</v>
      </c>
      <c r="AI16" s="116">
        <f t="shared" si="0"/>
        <v>102178860</v>
      </c>
      <c r="AJ16" s="112">
        <f t="shared" si="1"/>
        <v>70135400</v>
      </c>
    </row>
    <row r="17" spans="1:36" ht="15" x14ac:dyDescent="0.25">
      <c r="A17" s="142" t="s">
        <v>157</v>
      </c>
      <c r="B17" s="112">
        <v>9987460</v>
      </c>
      <c r="C17" s="113">
        <v>9015060</v>
      </c>
      <c r="D17" s="113">
        <v>9888729</v>
      </c>
      <c r="E17" s="113">
        <v>9604000</v>
      </c>
      <c r="F17" s="113">
        <v>9928500</v>
      </c>
      <c r="G17" s="113">
        <v>10288900</v>
      </c>
      <c r="H17" s="113">
        <v>10979588</v>
      </c>
      <c r="I17" s="113">
        <v>10941140</v>
      </c>
      <c r="J17" s="113">
        <v>10759560</v>
      </c>
      <c r="K17" s="113">
        <v>10993977</v>
      </c>
      <c r="L17" s="113">
        <v>10461340</v>
      </c>
      <c r="M17" s="114">
        <v>11044380</v>
      </c>
      <c r="N17" s="112">
        <v>11248660</v>
      </c>
      <c r="O17" s="113">
        <v>10302240</v>
      </c>
      <c r="P17" s="113">
        <v>9592540</v>
      </c>
      <c r="Q17" s="113">
        <v>6555340</v>
      </c>
      <c r="R17" s="113">
        <v>7117560</v>
      </c>
      <c r="S17" s="113">
        <v>8560840</v>
      </c>
      <c r="T17" s="113">
        <v>8599080</v>
      </c>
      <c r="U17" s="113">
        <v>8789940</v>
      </c>
      <c r="V17" s="113">
        <v>8991440</v>
      </c>
      <c r="W17" s="113">
        <v>9644120</v>
      </c>
      <c r="X17" s="113">
        <v>8646440</v>
      </c>
      <c r="Y17" s="113">
        <v>7789620</v>
      </c>
      <c r="Z17" s="112">
        <v>7723700</v>
      </c>
      <c r="AA17" s="113">
        <v>6716640</v>
      </c>
      <c r="AB17" s="113">
        <v>8548880</v>
      </c>
      <c r="AC17" s="113">
        <v>7784080</v>
      </c>
      <c r="AD17" s="113">
        <v>7889060</v>
      </c>
      <c r="AE17" s="113">
        <v>9552360</v>
      </c>
      <c r="AF17" s="113">
        <v>9985100</v>
      </c>
      <c r="AG17" s="113">
        <v>10502280</v>
      </c>
      <c r="AH17" s="115">
        <v>123892634</v>
      </c>
      <c r="AI17" s="116">
        <f t="shared" si="0"/>
        <v>105837820</v>
      </c>
      <c r="AJ17" s="112">
        <f t="shared" si="1"/>
        <v>68702100</v>
      </c>
    </row>
    <row r="18" spans="1:36" ht="15" x14ac:dyDescent="0.25">
      <c r="A18" s="142" t="s">
        <v>158</v>
      </c>
      <c r="B18" s="112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83240</v>
      </c>
      <c r="I18" s="113">
        <v>810280</v>
      </c>
      <c r="J18" s="113">
        <v>1444560</v>
      </c>
      <c r="K18" s="113">
        <v>1469180</v>
      </c>
      <c r="L18" s="113">
        <v>1593900</v>
      </c>
      <c r="M18" s="114">
        <v>1626540</v>
      </c>
      <c r="N18" s="112">
        <v>931000</v>
      </c>
      <c r="O18" s="113">
        <v>768640</v>
      </c>
      <c r="P18" s="113">
        <v>817260</v>
      </c>
      <c r="Q18" s="113">
        <v>719120</v>
      </c>
      <c r="R18" s="113">
        <v>1199060</v>
      </c>
      <c r="S18" s="113">
        <v>1075020</v>
      </c>
      <c r="T18" s="113">
        <v>1103880</v>
      </c>
      <c r="U18" s="113">
        <v>1774920</v>
      </c>
      <c r="V18" s="113">
        <v>1632700</v>
      </c>
      <c r="W18" s="113">
        <v>1613760</v>
      </c>
      <c r="X18" s="113">
        <v>1742620</v>
      </c>
      <c r="Y18" s="113">
        <v>1758600</v>
      </c>
      <c r="Z18" s="112">
        <v>1773620</v>
      </c>
      <c r="AA18" s="113">
        <v>1534860</v>
      </c>
      <c r="AB18" s="113">
        <v>1671920</v>
      </c>
      <c r="AC18" s="113">
        <v>1772440</v>
      </c>
      <c r="AD18" s="113">
        <v>2173040</v>
      </c>
      <c r="AE18" s="113">
        <v>2334540</v>
      </c>
      <c r="AF18" s="113">
        <v>2049120</v>
      </c>
      <c r="AG18" s="113">
        <v>2270940</v>
      </c>
      <c r="AH18" s="115">
        <v>7027700</v>
      </c>
      <c r="AI18" s="116">
        <f t="shared" si="0"/>
        <v>15136580</v>
      </c>
      <c r="AJ18" s="112">
        <f t="shared" si="1"/>
        <v>15580480</v>
      </c>
    </row>
    <row r="19" spans="1:36" ht="15" x14ac:dyDescent="0.25">
      <c r="A19" s="142" t="s">
        <v>159</v>
      </c>
      <c r="B19" s="112">
        <v>5802020</v>
      </c>
      <c r="C19" s="113">
        <v>5139400</v>
      </c>
      <c r="D19" s="113">
        <v>5540230</v>
      </c>
      <c r="E19" s="113">
        <v>5366710</v>
      </c>
      <c r="F19" s="113">
        <v>5971040</v>
      </c>
      <c r="G19" s="113">
        <v>5588320</v>
      </c>
      <c r="H19" s="113">
        <v>6058060</v>
      </c>
      <c r="I19" s="113">
        <v>5868640</v>
      </c>
      <c r="J19" s="113">
        <v>6116560</v>
      </c>
      <c r="K19" s="113">
        <v>6345800</v>
      </c>
      <c r="L19" s="113">
        <v>6017900</v>
      </c>
      <c r="M19" s="114">
        <v>6531160</v>
      </c>
      <c r="N19" s="112">
        <v>6429560</v>
      </c>
      <c r="O19" s="113">
        <v>5896900</v>
      </c>
      <c r="P19" s="113">
        <v>6521160</v>
      </c>
      <c r="Q19" s="113">
        <v>5944600</v>
      </c>
      <c r="R19" s="113">
        <v>6425660</v>
      </c>
      <c r="S19" s="113">
        <v>6699000</v>
      </c>
      <c r="T19" s="113">
        <v>2687440</v>
      </c>
      <c r="U19" s="113">
        <v>1825140</v>
      </c>
      <c r="V19" s="113">
        <v>1769460</v>
      </c>
      <c r="W19" s="113">
        <v>2539900</v>
      </c>
      <c r="X19" s="113">
        <v>2086600</v>
      </c>
      <c r="Y19" s="113">
        <v>2128320</v>
      </c>
      <c r="Z19" s="112">
        <v>1715080</v>
      </c>
      <c r="AA19" s="113">
        <v>1393980</v>
      </c>
      <c r="AB19" s="113">
        <v>2675900</v>
      </c>
      <c r="AC19" s="113">
        <v>3316720</v>
      </c>
      <c r="AD19" s="113">
        <v>3028140</v>
      </c>
      <c r="AE19" s="113">
        <v>3161760</v>
      </c>
      <c r="AF19" s="113">
        <v>3690900</v>
      </c>
      <c r="AG19" s="113">
        <v>4155860</v>
      </c>
      <c r="AH19" s="115">
        <v>70345840</v>
      </c>
      <c r="AI19" s="116">
        <f t="shared" si="0"/>
        <v>50953740</v>
      </c>
      <c r="AJ19" s="112">
        <f t="shared" si="1"/>
        <v>23138340</v>
      </c>
    </row>
    <row r="20" spans="1:36" ht="15" x14ac:dyDescent="0.25">
      <c r="A20" s="142" t="s">
        <v>160</v>
      </c>
      <c r="B20" s="112">
        <v>9380680</v>
      </c>
      <c r="C20" s="113">
        <v>8333120</v>
      </c>
      <c r="D20" s="113">
        <v>9168140</v>
      </c>
      <c r="E20" s="113">
        <v>8775940</v>
      </c>
      <c r="F20" s="113">
        <v>10453140</v>
      </c>
      <c r="G20" s="113">
        <v>10494280</v>
      </c>
      <c r="H20" s="113">
        <v>10792840</v>
      </c>
      <c r="I20" s="113">
        <v>9933500</v>
      </c>
      <c r="J20" s="113">
        <v>10503780</v>
      </c>
      <c r="K20" s="113">
        <v>10479660</v>
      </c>
      <c r="L20" s="113">
        <v>10115820</v>
      </c>
      <c r="M20" s="114">
        <v>9856240</v>
      </c>
      <c r="N20" s="112">
        <v>9457300</v>
      </c>
      <c r="O20" s="113">
        <v>8729920</v>
      </c>
      <c r="P20" s="113">
        <v>9921780</v>
      </c>
      <c r="Q20" s="113">
        <v>8457020</v>
      </c>
      <c r="R20" s="113">
        <v>10275840</v>
      </c>
      <c r="S20" s="113">
        <v>11075460</v>
      </c>
      <c r="T20" s="113">
        <v>10471540</v>
      </c>
      <c r="U20" s="113">
        <v>9937500</v>
      </c>
      <c r="V20" s="113">
        <v>10619500</v>
      </c>
      <c r="W20" s="113">
        <v>10460740</v>
      </c>
      <c r="X20" s="113">
        <v>9824020</v>
      </c>
      <c r="Y20" s="113">
        <v>9537240</v>
      </c>
      <c r="Z20" s="112">
        <v>9549840</v>
      </c>
      <c r="AA20" s="113">
        <v>8572660</v>
      </c>
      <c r="AB20" s="113">
        <v>9391620</v>
      </c>
      <c r="AC20" s="113">
        <v>9338460</v>
      </c>
      <c r="AD20" s="113">
        <v>10068140</v>
      </c>
      <c r="AE20" s="113">
        <v>10484560</v>
      </c>
      <c r="AF20" s="113">
        <v>9886660</v>
      </c>
      <c r="AG20" s="113">
        <v>9700900</v>
      </c>
      <c r="AH20" s="115">
        <v>118287140</v>
      </c>
      <c r="AI20" s="116">
        <f t="shared" si="0"/>
        <v>118767860</v>
      </c>
      <c r="AJ20" s="112">
        <f t="shared" si="1"/>
        <v>76992840</v>
      </c>
    </row>
    <row r="21" spans="1:36" ht="15" x14ac:dyDescent="0.25">
      <c r="A21" s="142" t="s">
        <v>161</v>
      </c>
      <c r="B21" s="112">
        <v>18598880</v>
      </c>
      <c r="C21" s="113">
        <v>16736500</v>
      </c>
      <c r="D21" s="113">
        <v>18317864</v>
      </c>
      <c r="E21" s="113">
        <v>17040380</v>
      </c>
      <c r="F21" s="113">
        <v>20705740</v>
      </c>
      <c r="G21" s="113">
        <v>19712480</v>
      </c>
      <c r="H21" s="113">
        <v>20914240</v>
      </c>
      <c r="I21" s="113">
        <v>18915780</v>
      </c>
      <c r="J21" s="113">
        <v>18457840</v>
      </c>
      <c r="K21" s="113">
        <v>14314900</v>
      </c>
      <c r="L21" s="113">
        <v>14174900</v>
      </c>
      <c r="M21" s="114">
        <v>14561820</v>
      </c>
      <c r="N21" s="112">
        <v>15105900</v>
      </c>
      <c r="O21" s="113">
        <v>14224220</v>
      </c>
      <c r="P21" s="113">
        <v>15124100</v>
      </c>
      <c r="Q21" s="113">
        <v>13344240</v>
      </c>
      <c r="R21" s="113">
        <v>13028180</v>
      </c>
      <c r="S21" s="113">
        <v>13420040</v>
      </c>
      <c r="T21" s="113">
        <v>12969460</v>
      </c>
      <c r="U21" s="113">
        <v>11872660</v>
      </c>
      <c r="V21" s="113">
        <v>12768540</v>
      </c>
      <c r="W21" s="113">
        <v>13314220</v>
      </c>
      <c r="X21" s="113">
        <v>13193080</v>
      </c>
      <c r="Y21" s="113">
        <v>12739000</v>
      </c>
      <c r="Z21" s="112">
        <v>14749380</v>
      </c>
      <c r="AA21" s="113">
        <v>13235500</v>
      </c>
      <c r="AB21" s="113">
        <v>14189980</v>
      </c>
      <c r="AC21" s="113">
        <v>14487860</v>
      </c>
      <c r="AD21" s="113">
        <v>16269920</v>
      </c>
      <c r="AE21" s="113">
        <v>17014740</v>
      </c>
      <c r="AF21" s="113">
        <v>15662020</v>
      </c>
      <c r="AG21" s="113">
        <v>16153920</v>
      </c>
      <c r="AH21" s="115">
        <v>212451324</v>
      </c>
      <c r="AI21" s="116">
        <f t="shared" si="0"/>
        <v>161103640</v>
      </c>
      <c r="AJ21" s="112">
        <f t="shared" si="1"/>
        <v>121763320</v>
      </c>
    </row>
    <row r="22" spans="1:36" ht="15" x14ac:dyDescent="0.25">
      <c r="A22" s="142" t="s">
        <v>162</v>
      </c>
      <c r="B22" s="112">
        <v>8770920</v>
      </c>
      <c r="C22" s="113">
        <v>7390480</v>
      </c>
      <c r="D22" s="113">
        <v>8574580</v>
      </c>
      <c r="E22" s="113">
        <v>8072980</v>
      </c>
      <c r="F22" s="113">
        <v>9472560</v>
      </c>
      <c r="G22" s="113">
        <v>9541060</v>
      </c>
      <c r="H22" s="113">
        <v>9328740</v>
      </c>
      <c r="I22" s="113">
        <v>9486789</v>
      </c>
      <c r="J22" s="113">
        <v>9528460</v>
      </c>
      <c r="K22" s="113">
        <v>9744960</v>
      </c>
      <c r="L22" s="113">
        <v>9235680</v>
      </c>
      <c r="M22" s="114">
        <v>8718200</v>
      </c>
      <c r="N22" s="112">
        <v>8846740</v>
      </c>
      <c r="O22" s="113">
        <v>7834060</v>
      </c>
      <c r="P22" s="113">
        <v>8870520</v>
      </c>
      <c r="Q22" s="113">
        <v>8935300</v>
      </c>
      <c r="R22" s="113">
        <v>9223680</v>
      </c>
      <c r="S22" s="113">
        <v>9785780</v>
      </c>
      <c r="T22" s="113">
        <v>9880660</v>
      </c>
      <c r="U22" s="113">
        <v>9188520</v>
      </c>
      <c r="V22" s="113">
        <v>9458920</v>
      </c>
      <c r="W22" s="113">
        <v>10261760</v>
      </c>
      <c r="X22" s="113">
        <v>9368180</v>
      </c>
      <c r="Y22" s="113">
        <v>9044660</v>
      </c>
      <c r="Z22" s="112">
        <v>8987620</v>
      </c>
      <c r="AA22" s="113">
        <v>8005260</v>
      </c>
      <c r="AB22" s="113">
        <v>9134420</v>
      </c>
      <c r="AC22" s="113">
        <v>8723080</v>
      </c>
      <c r="AD22" s="113">
        <v>9061320</v>
      </c>
      <c r="AE22" s="113">
        <v>9655220</v>
      </c>
      <c r="AF22" s="113">
        <v>9816100</v>
      </c>
      <c r="AG22" s="113">
        <v>9326040</v>
      </c>
      <c r="AH22" s="115">
        <v>107865409</v>
      </c>
      <c r="AI22" s="116">
        <f t="shared" si="0"/>
        <v>110698780</v>
      </c>
      <c r="AJ22" s="112">
        <f t="shared" si="1"/>
        <v>72709060</v>
      </c>
    </row>
    <row r="23" spans="1:36" ht="15" x14ac:dyDescent="0.25">
      <c r="A23" s="142" t="s">
        <v>163</v>
      </c>
      <c r="B23" s="112">
        <v>15365660</v>
      </c>
      <c r="C23" s="113">
        <v>14406340</v>
      </c>
      <c r="D23" s="113">
        <v>16721160</v>
      </c>
      <c r="E23" s="113">
        <v>15783140</v>
      </c>
      <c r="F23" s="113">
        <v>16671400</v>
      </c>
      <c r="G23" s="113">
        <v>17817960</v>
      </c>
      <c r="H23" s="113">
        <v>18033120</v>
      </c>
      <c r="I23" s="113">
        <v>18476800</v>
      </c>
      <c r="J23" s="113">
        <v>17730520</v>
      </c>
      <c r="K23" s="113">
        <v>18195240</v>
      </c>
      <c r="L23" s="113">
        <v>17094800</v>
      </c>
      <c r="M23" s="114">
        <v>16886700</v>
      </c>
      <c r="N23" s="112">
        <v>16632890</v>
      </c>
      <c r="O23" s="113">
        <v>15582240</v>
      </c>
      <c r="P23" s="113">
        <v>14696320</v>
      </c>
      <c r="Q23" s="113">
        <v>10016200</v>
      </c>
      <c r="R23" s="113">
        <v>11194040</v>
      </c>
      <c r="S23" s="113">
        <v>14455440</v>
      </c>
      <c r="T23" s="113">
        <v>15174400</v>
      </c>
      <c r="U23" s="113">
        <v>14965080</v>
      </c>
      <c r="V23" s="113">
        <v>15428560</v>
      </c>
      <c r="W23" s="113">
        <v>16385260</v>
      </c>
      <c r="X23" s="113">
        <v>14497580</v>
      </c>
      <c r="Y23" s="113">
        <v>13291980</v>
      </c>
      <c r="Z23" s="112">
        <v>13032280</v>
      </c>
      <c r="AA23" s="113">
        <v>12171180</v>
      </c>
      <c r="AB23" s="113">
        <v>14513220</v>
      </c>
      <c r="AC23" s="113">
        <v>13311020</v>
      </c>
      <c r="AD23" s="113">
        <v>13187180</v>
      </c>
      <c r="AE23" s="113">
        <v>16553480</v>
      </c>
      <c r="AF23" s="113">
        <v>17503280</v>
      </c>
      <c r="AG23" s="113">
        <v>17682480</v>
      </c>
      <c r="AH23" s="115">
        <v>203182840</v>
      </c>
      <c r="AI23" s="116">
        <f t="shared" si="0"/>
        <v>172319990</v>
      </c>
      <c r="AJ23" s="112">
        <f t="shared" si="1"/>
        <v>117954120</v>
      </c>
    </row>
    <row r="24" spans="1:36" ht="15" x14ac:dyDescent="0.25">
      <c r="A24" s="142" t="s">
        <v>164</v>
      </c>
      <c r="B24" s="112">
        <v>11098140</v>
      </c>
      <c r="C24" s="113">
        <v>9815120</v>
      </c>
      <c r="D24" s="113">
        <v>10760160</v>
      </c>
      <c r="E24" s="113">
        <v>10298340</v>
      </c>
      <c r="F24" s="113">
        <v>11953360</v>
      </c>
      <c r="G24" s="113">
        <v>11809360</v>
      </c>
      <c r="H24" s="113">
        <v>12169200</v>
      </c>
      <c r="I24" s="113">
        <v>11737340</v>
      </c>
      <c r="J24" s="113">
        <v>11623400</v>
      </c>
      <c r="K24" s="113">
        <v>12194560</v>
      </c>
      <c r="L24" s="113">
        <v>11255040</v>
      </c>
      <c r="M24" s="114">
        <v>11617960</v>
      </c>
      <c r="N24" s="112">
        <v>11627280</v>
      </c>
      <c r="O24" s="113">
        <v>10406340</v>
      </c>
      <c r="P24" s="113">
        <v>10893140</v>
      </c>
      <c r="Q24" s="113">
        <v>9863660</v>
      </c>
      <c r="R24" s="113">
        <v>11587520</v>
      </c>
      <c r="S24" s="113">
        <v>12678540</v>
      </c>
      <c r="T24" s="113">
        <v>12284660</v>
      </c>
      <c r="U24" s="113">
        <v>11766100</v>
      </c>
      <c r="V24" s="113">
        <v>12367260</v>
      </c>
      <c r="W24" s="113">
        <v>12322840</v>
      </c>
      <c r="X24" s="113">
        <v>11441560</v>
      </c>
      <c r="Y24" s="113">
        <v>11322700</v>
      </c>
      <c r="Z24" s="112">
        <v>11249220</v>
      </c>
      <c r="AA24" s="113">
        <v>10149880</v>
      </c>
      <c r="AB24" s="113">
        <v>11160800</v>
      </c>
      <c r="AC24" s="113">
        <v>10998040</v>
      </c>
      <c r="AD24" s="113">
        <v>11759420</v>
      </c>
      <c r="AE24" s="113">
        <v>12538880</v>
      </c>
      <c r="AF24" s="113">
        <v>12022580</v>
      </c>
      <c r="AG24" s="113">
        <v>11494300</v>
      </c>
      <c r="AH24" s="115">
        <v>136331980</v>
      </c>
      <c r="AI24" s="116">
        <f t="shared" si="0"/>
        <v>138561600</v>
      </c>
      <c r="AJ24" s="112">
        <f t="shared" si="1"/>
        <v>91373120</v>
      </c>
    </row>
    <row r="25" spans="1:36" ht="15" x14ac:dyDescent="0.25">
      <c r="A25" s="142" t="s">
        <v>165</v>
      </c>
      <c r="B25" s="112">
        <v>6374060</v>
      </c>
      <c r="C25" s="113">
        <v>5693680</v>
      </c>
      <c r="D25" s="113">
        <v>6418380</v>
      </c>
      <c r="E25" s="113">
        <v>5915040</v>
      </c>
      <c r="F25" s="113">
        <v>6789460</v>
      </c>
      <c r="G25" s="113">
        <v>6788640</v>
      </c>
      <c r="H25" s="113">
        <v>6977740</v>
      </c>
      <c r="I25" s="113">
        <v>6861140</v>
      </c>
      <c r="J25" s="113">
        <v>6848240</v>
      </c>
      <c r="K25" s="113">
        <v>7667920</v>
      </c>
      <c r="L25" s="113">
        <v>7367640</v>
      </c>
      <c r="M25" s="114">
        <v>7262620</v>
      </c>
      <c r="N25" s="112">
        <v>6734060</v>
      </c>
      <c r="O25" s="113">
        <v>6638460</v>
      </c>
      <c r="P25" s="113">
        <v>6987460</v>
      </c>
      <c r="Q25" s="113">
        <v>5690680</v>
      </c>
      <c r="R25" s="113">
        <v>6612620</v>
      </c>
      <c r="S25" s="113">
        <v>7642080</v>
      </c>
      <c r="T25" s="113">
        <v>7476880</v>
      </c>
      <c r="U25" s="113">
        <v>7080040</v>
      </c>
      <c r="V25" s="113">
        <v>7566060</v>
      </c>
      <c r="W25" s="113">
        <v>7629220</v>
      </c>
      <c r="X25" s="113">
        <v>6737480</v>
      </c>
      <c r="Y25" s="113">
        <v>6522300</v>
      </c>
      <c r="Z25" s="112">
        <v>6445560</v>
      </c>
      <c r="AA25" s="113">
        <v>5890540</v>
      </c>
      <c r="AB25" s="113">
        <v>6469040</v>
      </c>
      <c r="AC25" s="113">
        <v>6241460</v>
      </c>
      <c r="AD25" s="113">
        <v>6409760</v>
      </c>
      <c r="AE25" s="113">
        <v>7146900</v>
      </c>
      <c r="AF25" s="113">
        <v>6925420</v>
      </c>
      <c r="AG25" s="113">
        <v>6840180</v>
      </c>
      <c r="AH25" s="115">
        <v>80964560</v>
      </c>
      <c r="AI25" s="116">
        <f t="shared" si="0"/>
        <v>83317340</v>
      </c>
      <c r="AJ25" s="112">
        <f t="shared" si="1"/>
        <v>52368860</v>
      </c>
    </row>
    <row r="26" spans="1:36" ht="15" x14ac:dyDescent="0.25">
      <c r="A26" s="142" t="s">
        <v>166</v>
      </c>
      <c r="B26" s="112">
        <v>15896850</v>
      </c>
      <c r="C26" s="113">
        <v>14051100</v>
      </c>
      <c r="D26" s="113">
        <v>15412200</v>
      </c>
      <c r="E26" s="113">
        <v>14953880</v>
      </c>
      <c r="F26" s="113">
        <v>16209300</v>
      </c>
      <c r="G26" s="113">
        <v>15384380</v>
      </c>
      <c r="H26" s="113">
        <v>15456760</v>
      </c>
      <c r="I26" s="113">
        <v>15700940</v>
      </c>
      <c r="J26" s="113">
        <v>16337380</v>
      </c>
      <c r="K26" s="113">
        <v>17822860</v>
      </c>
      <c r="L26" s="113">
        <v>17041040</v>
      </c>
      <c r="M26" s="114">
        <v>17518220</v>
      </c>
      <c r="N26" s="112">
        <v>17374560</v>
      </c>
      <c r="O26" s="113">
        <v>15526640</v>
      </c>
      <c r="P26" s="113">
        <v>16076040</v>
      </c>
      <c r="Q26" s="113">
        <v>12436380</v>
      </c>
      <c r="R26" s="113">
        <v>13965100</v>
      </c>
      <c r="S26" s="113">
        <v>16238460</v>
      </c>
      <c r="T26" s="113">
        <v>16043480</v>
      </c>
      <c r="U26" s="113">
        <v>15325140</v>
      </c>
      <c r="V26" s="113">
        <v>16414760</v>
      </c>
      <c r="W26" s="113">
        <v>17023740</v>
      </c>
      <c r="X26" s="113">
        <v>15131780</v>
      </c>
      <c r="Y26" s="113">
        <v>15016620</v>
      </c>
      <c r="Z26" s="112">
        <v>14253110</v>
      </c>
      <c r="AA26" s="113">
        <v>12652240</v>
      </c>
      <c r="AB26" s="113">
        <v>15100460</v>
      </c>
      <c r="AC26" s="113">
        <v>13749420</v>
      </c>
      <c r="AD26" s="113">
        <v>14021240</v>
      </c>
      <c r="AE26" s="113">
        <v>16253600</v>
      </c>
      <c r="AF26" s="113">
        <v>15379580</v>
      </c>
      <c r="AG26" s="113">
        <v>15847620</v>
      </c>
      <c r="AH26" s="115">
        <v>191784910</v>
      </c>
      <c r="AI26" s="116">
        <f t="shared" si="0"/>
        <v>186572700</v>
      </c>
      <c r="AJ26" s="112">
        <f t="shared" si="1"/>
        <v>117257270</v>
      </c>
    </row>
    <row r="27" spans="1:36" ht="15" x14ac:dyDescent="0.25">
      <c r="A27" s="142" t="s">
        <v>167</v>
      </c>
      <c r="B27" s="112">
        <v>11145220</v>
      </c>
      <c r="C27" s="113">
        <v>9709940</v>
      </c>
      <c r="D27" s="113">
        <v>12993280</v>
      </c>
      <c r="E27" s="113">
        <v>10215280</v>
      </c>
      <c r="F27" s="113">
        <v>11700160</v>
      </c>
      <c r="G27" s="113">
        <v>11547220</v>
      </c>
      <c r="H27" s="113">
        <v>12060540</v>
      </c>
      <c r="I27" s="113">
        <v>11531480</v>
      </c>
      <c r="J27" s="113">
        <v>11716580</v>
      </c>
      <c r="K27" s="113">
        <v>11815120</v>
      </c>
      <c r="L27" s="113">
        <v>11655080</v>
      </c>
      <c r="M27" s="114">
        <v>11946380</v>
      </c>
      <c r="N27" s="112">
        <v>11811660</v>
      </c>
      <c r="O27" s="113">
        <v>10900720</v>
      </c>
      <c r="P27" s="113">
        <v>11974580</v>
      </c>
      <c r="Q27" s="113">
        <v>10459300</v>
      </c>
      <c r="R27" s="113">
        <v>11497160</v>
      </c>
      <c r="S27" s="113">
        <v>12481440</v>
      </c>
      <c r="T27" s="113">
        <v>12290600</v>
      </c>
      <c r="U27" s="113">
        <v>11558160</v>
      </c>
      <c r="V27" s="113">
        <v>12007060</v>
      </c>
      <c r="W27" s="113">
        <v>11962180</v>
      </c>
      <c r="X27" s="113">
        <v>11083720</v>
      </c>
      <c r="Y27" s="113">
        <v>11094540</v>
      </c>
      <c r="Z27" s="112">
        <v>11062560</v>
      </c>
      <c r="AA27" s="113">
        <v>10029040</v>
      </c>
      <c r="AB27" s="113">
        <v>11151540</v>
      </c>
      <c r="AC27" s="113">
        <v>10863420</v>
      </c>
      <c r="AD27" s="113">
        <v>11384060</v>
      </c>
      <c r="AE27" s="113">
        <v>12181140</v>
      </c>
      <c r="AF27" s="113">
        <v>11954920</v>
      </c>
      <c r="AG27" s="113">
        <v>11832060</v>
      </c>
      <c r="AH27" s="115">
        <v>138036280</v>
      </c>
      <c r="AI27" s="116">
        <f t="shared" si="0"/>
        <v>139121120</v>
      </c>
      <c r="AJ27" s="112">
        <f t="shared" si="1"/>
        <v>90458740</v>
      </c>
    </row>
    <row r="28" spans="1:36" ht="15" x14ac:dyDescent="0.25">
      <c r="A28" s="142" t="s">
        <v>168</v>
      </c>
      <c r="B28" s="112">
        <v>11955900</v>
      </c>
      <c r="C28" s="113">
        <v>10426460</v>
      </c>
      <c r="D28" s="113">
        <v>11251240</v>
      </c>
      <c r="E28" s="113">
        <v>10696740</v>
      </c>
      <c r="F28" s="113">
        <v>12242740</v>
      </c>
      <c r="G28" s="113">
        <v>12105040</v>
      </c>
      <c r="H28" s="113">
        <v>12375880</v>
      </c>
      <c r="I28" s="113">
        <v>12391740</v>
      </c>
      <c r="J28" s="113">
        <v>12141200</v>
      </c>
      <c r="K28" s="113">
        <v>12425200</v>
      </c>
      <c r="L28" s="113">
        <v>11916020</v>
      </c>
      <c r="M28" s="114">
        <v>12535400</v>
      </c>
      <c r="N28" s="112">
        <v>12704480</v>
      </c>
      <c r="O28" s="113">
        <v>11191160</v>
      </c>
      <c r="P28" s="113">
        <v>12187220</v>
      </c>
      <c r="Q28" s="113">
        <v>10710980</v>
      </c>
      <c r="R28" s="113">
        <v>12124660</v>
      </c>
      <c r="S28" s="113">
        <v>12939220</v>
      </c>
      <c r="T28" s="113">
        <v>12707360</v>
      </c>
      <c r="U28" s="113">
        <v>12155200</v>
      </c>
      <c r="V28" s="113">
        <v>12454380</v>
      </c>
      <c r="W28" s="113">
        <v>12978580</v>
      </c>
      <c r="X28" s="113">
        <v>11535360</v>
      </c>
      <c r="Y28" s="113">
        <v>11700020</v>
      </c>
      <c r="Z28" s="112">
        <v>12090660</v>
      </c>
      <c r="AA28" s="113">
        <v>10815480</v>
      </c>
      <c r="AB28" s="113">
        <v>12043820</v>
      </c>
      <c r="AC28" s="113">
        <v>11425260</v>
      </c>
      <c r="AD28" s="113">
        <v>12092690</v>
      </c>
      <c r="AE28" s="113">
        <v>13234760</v>
      </c>
      <c r="AF28" s="113">
        <v>12825620</v>
      </c>
      <c r="AG28" s="113">
        <v>11972500</v>
      </c>
      <c r="AH28" s="115">
        <v>142463560</v>
      </c>
      <c r="AI28" s="116">
        <f t="shared" si="0"/>
        <v>145388620</v>
      </c>
      <c r="AJ28" s="112">
        <f t="shared" si="1"/>
        <v>96500790</v>
      </c>
    </row>
    <row r="29" spans="1:36" ht="15" x14ac:dyDescent="0.25">
      <c r="A29" s="142" t="s">
        <v>169</v>
      </c>
      <c r="B29" s="112">
        <v>19599520</v>
      </c>
      <c r="C29" s="113">
        <v>17304960</v>
      </c>
      <c r="D29" s="113">
        <v>19690360</v>
      </c>
      <c r="E29" s="113">
        <v>19051820</v>
      </c>
      <c r="F29" s="113">
        <v>21520400</v>
      </c>
      <c r="G29" s="113">
        <v>20617400</v>
      </c>
      <c r="H29" s="113">
        <v>21139060</v>
      </c>
      <c r="I29" s="113">
        <v>20963960</v>
      </c>
      <c r="J29" s="113">
        <v>20688320</v>
      </c>
      <c r="K29" s="113">
        <v>22819746</v>
      </c>
      <c r="L29" s="113">
        <v>21650880</v>
      </c>
      <c r="M29" s="114">
        <v>22039340</v>
      </c>
      <c r="N29" s="112">
        <v>22045040</v>
      </c>
      <c r="O29" s="113">
        <v>19787340</v>
      </c>
      <c r="P29" s="113">
        <v>21200500</v>
      </c>
      <c r="Q29" s="113">
        <v>18562120</v>
      </c>
      <c r="R29" s="113">
        <v>20549580</v>
      </c>
      <c r="S29" s="113">
        <v>22862680</v>
      </c>
      <c r="T29" s="113">
        <v>22120220</v>
      </c>
      <c r="U29" s="113">
        <v>21145600</v>
      </c>
      <c r="V29" s="113">
        <v>21869080</v>
      </c>
      <c r="W29" s="113">
        <v>21885760</v>
      </c>
      <c r="X29" s="113">
        <v>19468580</v>
      </c>
      <c r="Y29" s="113">
        <v>19149000</v>
      </c>
      <c r="Z29" s="112">
        <v>19153420</v>
      </c>
      <c r="AA29" s="113">
        <v>17047140</v>
      </c>
      <c r="AB29" s="113">
        <v>18809640</v>
      </c>
      <c r="AC29" s="113">
        <v>18480240</v>
      </c>
      <c r="AD29" s="113">
        <v>19484180</v>
      </c>
      <c r="AE29" s="113">
        <v>20802520</v>
      </c>
      <c r="AF29" s="113">
        <v>20045760</v>
      </c>
      <c r="AG29" s="113">
        <v>19920800</v>
      </c>
      <c r="AH29" s="115">
        <v>247085766</v>
      </c>
      <c r="AI29" s="116">
        <f t="shared" si="0"/>
        <v>250645500</v>
      </c>
      <c r="AJ29" s="112">
        <f t="shared" si="1"/>
        <v>153743700</v>
      </c>
    </row>
    <row r="30" spans="1:36" ht="15" x14ac:dyDescent="0.25">
      <c r="A30" s="142" t="s">
        <v>170</v>
      </c>
      <c r="B30" s="112">
        <v>13079300</v>
      </c>
      <c r="C30" s="113">
        <v>11510640</v>
      </c>
      <c r="D30" s="113">
        <v>12550560</v>
      </c>
      <c r="E30" s="113">
        <v>12022360</v>
      </c>
      <c r="F30" s="113">
        <v>13457220</v>
      </c>
      <c r="G30" s="113">
        <v>13185340</v>
      </c>
      <c r="H30" s="113">
        <v>13059580</v>
      </c>
      <c r="I30" s="113">
        <v>13234940</v>
      </c>
      <c r="J30" s="113">
        <v>13237880</v>
      </c>
      <c r="K30" s="113">
        <v>12739580</v>
      </c>
      <c r="L30" s="113">
        <v>14302500</v>
      </c>
      <c r="M30" s="114">
        <v>13908770</v>
      </c>
      <c r="N30" s="112">
        <v>14051060</v>
      </c>
      <c r="O30" s="113">
        <v>12653120</v>
      </c>
      <c r="P30" s="113">
        <v>13730950</v>
      </c>
      <c r="Q30" s="113">
        <v>12166660</v>
      </c>
      <c r="R30" s="113">
        <v>13387240</v>
      </c>
      <c r="S30" s="113">
        <v>14298240</v>
      </c>
      <c r="T30" s="113">
        <v>14069100</v>
      </c>
      <c r="U30" s="113">
        <v>13419960</v>
      </c>
      <c r="V30" s="113">
        <v>14185820</v>
      </c>
      <c r="W30" s="113">
        <v>14599360</v>
      </c>
      <c r="X30" s="113">
        <v>13144260</v>
      </c>
      <c r="Y30" s="113">
        <v>13383520</v>
      </c>
      <c r="Z30" s="112">
        <v>13382540</v>
      </c>
      <c r="AA30" s="113">
        <v>9675700</v>
      </c>
      <c r="AB30" s="113">
        <v>14008320</v>
      </c>
      <c r="AC30" s="113">
        <v>12953400</v>
      </c>
      <c r="AD30" s="113">
        <v>13568980</v>
      </c>
      <c r="AE30" s="113">
        <v>14798240</v>
      </c>
      <c r="AF30" s="113">
        <v>13917160</v>
      </c>
      <c r="AG30" s="113">
        <v>13763700</v>
      </c>
      <c r="AH30" s="115">
        <v>156288670</v>
      </c>
      <c r="AI30" s="116">
        <f t="shared" si="0"/>
        <v>163089290</v>
      </c>
      <c r="AJ30" s="112">
        <f t="shared" si="1"/>
        <v>106068040</v>
      </c>
    </row>
    <row r="31" spans="1:36" ht="15" x14ac:dyDescent="0.25">
      <c r="A31" s="142" t="s">
        <v>171</v>
      </c>
      <c r="B31" s="112">
        <v>17549040</v>
      </c>
      <c r="C31" s="113">
        <v>15345880</v>
      </c>
      <c r="D31" s="113">
        <v>16478940</v>
      </c>
      <c r="E31" s="113">
        <v>15672240</v>
      </c>
      <c r="F31" s="113">
        <v>18240320</v>
      </c>
      <c r="G31" s="113">
        <v>18142560</v>
      </c>
      <c r="H31" s="113">
        <v>18614440</v>
      </c>
      <c r="I31" s="113">
        <v>18975100</v>
      </c>
      <c r="J31" s="113">
        <v>18295280</v>
      </c>
      <c r="K31" s="113">
        <v>18643740</v>
      </c>
      <c r="L31" s="113">
        <v>17789040</v>
      </c>
      <c r="M31" s="114">
        <v>18697280</v>
      </c>
      <c r="N31" s="112">
        <v>18511100</v>
      </c>
      <c r="O31" s="113">
        <v>17006800</v>
      </c>
      <c r="P31" s="113">
        <v>18821580</v>
      </c>
      <c r="Q31" s="113">
        <v>16735480</v>
      </c>
      <c r="R31" s="113">
        <v>18799920</v>
      </c>
      <c r="S31" s="113">
        <v>19996280</v>
      </c>
      <c r="T31" s="113">
        <v>20004780</v>
      </c>
      <c r="U31" s="113">
        <v>18918480</v>
      </c>
      <c r="V31" s="113">
        <v>19757710</v>
      </c>
      <c r="W31" s="113">
        <v>20048470</v>
      </c>
      <c r="X31" s="113">
        <v>17867680</v>
      </c>
      <c r="Y31" s="113">
        <v>18193700</v>
      </c>
      <c r="Z31" s="112">
        <v>18722440</v>
      </c>
      <c r="AA31" s="113">
        <v>16604480</v>
      </c>
      <c r="AB31" s="113">
        <v>18567440</v>
      </c>
      <c r="AC31" s="113">
        <v>18056500</v>
      </c>
      <c r="AD31" s="113">
        <v>19793680</v>
      </c>
      <c r="AE31" s="113">
        <v>20975800</v>
      </c>
      <c r="AF31" s="113">
        <v>21169740</v>
      </c>
      <c r="AG31" s="113">
        <v>19507940</v>
      </c>
      <c r="AH31" s="115">
        <v>212443860</v>
      </c>
      <c r="AI31" s="116">
        <f t="shared" si="0"/>
        <v>224661980</v>
      </c>
      <c r="AJ31" s="112">
        <f t="shared" si="1"/>
        <v>153398020</v>
      </c>
    </row>
    <row r="32" spans="1:36" ht="15" x14ac:dyDescent="0.25">
      <c r="A32" s="142" t="s">
        <v>172</v>
      </c>
      <c r="B32" s="112">
        <v>9963120</v>
      </c>
      <c r="C32" s="113">
        <v>8789720</v>
      </c>
      <c r="D32" s="113">
        <v>9701760</v>
      </c>
      <c r="E32" s="113">
        <v>9081460</v>
      </c>
      <c r="F32" s="113">
        <v>10374840</v>
      </c>
      <c r="G32" s="113">
        <v>9890140</v>
      </c>
      <c r="H32" s="113">
        <v>10747620</v>
      </c>
      <c r="I32" s="113">
        <v>10050040</v>
      </c>
      <c r="J32" s="113">
        <v>9905560</v>
      </c>
      <c r="K32" s="113">
        <v>10200440</v>
      </c>
      <c r="L32" s="113">
        <v>9503440</v>
      </c>
      <c r="M32" s="114">
        <v>10350100</v>
      </c>
      <c r="N32" s="112">
        <v>10230620</v>
      </c>
      <c r="O32" s="113">
        <v>9255810</v>
      </c>
      <c r="P32" s="113">
        <v>10576220</v>
      </c>
      <c r="Q32" s="113">
        <v>9909900</v>
      </c>
      <c r="R32" s="113">
        <v>11270760</v>
      </c>
      <c r="S32" s="113">
        <v>11390840</v>
      </c>
      <c r="T32" s="113">
        <v>10771420</v>
      </c>
      <c r="U32" s="113">
        <v>10449800</v>
      </c>
      <c r="V32" s="113">
        <v>9458640</v>
      </c>
      <c r="W32" s="113">
        <v>7925340</v>
      </c>
      <c r="X32" s="113">
        <v>7238220</v>
      </c>
      <c r="Y32" s="113">
        <v>9000820</v>
      </c>
      <c r="Z32" s="112">
        <v>8425540</v>
      </c>
      <c r="AA32" s="113">
        <v>7100060</v>
      </c>
      <c r="AB32" s="113">
        <v>7668660</v>
      </c>
      <c r="AC32" s="113">
        <v>8549520</v>
      </c>
      <c r="AD32" s="113">
        <v>8771780</v>
      </c>
      <c r="AE32" s="113">
        <v>4881880</v>
      </c>
      <c r="AF32" s="113">
        <v>4817680</v>
      </c>
      <c r="AG32" s="113">
        <v>3471800</v>
      </c>
      <c r="AH32" s="115">
        <v>118558240</v>
      </c>
      <c r="AI32" s="116">
        <f t="shared" si="0"/>
        <v>117478390</v>
      </c>
      <c r="AJ32" s="112">
        <f t="shared" si="1"/>
        <v>53686920</v>
      </c>
    </row>
    <row r="33" spans="1:36" ht="15" x14ac:dyDescent="0.25">
      <c r="A33" s="142" t="s">
        <v>173</v>
      </c>
      <c r="B33" s="112">
        <v>7557460</v>
      </c>
      <c r="C33" s="113">
        <v>6541140</v>
      </c>
      <c r="D33" s="113">
        <v>7982680</v>
      </c>
      <c r="E33" s="113">
        <v>6899660</v>
      </c>
      <c r="F33" s="113">
        <v>9072100</v>
      </c>
      <c r="G33" s="113">
        <v>9486590</v>
      </c>
      <c r="H33" s="113">
        <v>8908800</v>
      </c>
      <c r="I33" s="113">
        <v>9622700</v>
      </c>
      <c r="J33" s="113">
        <v>8585860</v>
      </c>
      <c r="K33" s="113">
        <v>8929160</v>
      </c>
      <c r="L33" s="113">
        <v>8802140</v>
      </c>
      <c r="M33" s="114">
        <v>8363750</v>
      </c>
      <c r="N33" s="112">
        <v>8236200</v>
      </c>
      <c r="O33" s="113">
        <v>7667280</v>
      </c>
      <c r="P33" s="113">
        <v>8098430</v>
      </c>
      <c r="Q33" s="113">
        <v>10586680</v>
      </c>
      <c r="R33" s="113">
        <v>10213700</v>
      </c>
      <c r="S33" s="113">
        <v>7876740</v>
      </c>
      <c r="T33" s="113">
        <v>8989680</v>
      </c>
      <c r="U33" s="113">
        <v>10348460</v>
      </c>
      <c r="V33" s="113">
        <v>9942720</v>
      </c>
      <c r="W33" s="113">
        <v>11545000</v>
      </c>
      <c r="X33" s="113">
        <v>10034560</v>
      </c>
      <c r="Y33" s="113">
        <v>8341400</v>
      </c>
      <c r="Z33" s="112">
        <v>7518860</v>
      </c>
      <c r="AA33" s="113">
        <v>6014760</v>
      </c>
      <c r="AB33" s="113">
        <v>7297880</v>
      </c>
      <c r="AC33" s="113">
        <v>7744660</v>
      </c>
      <c r="AD33" s="113">
        <v>9067520</v>
      </c>
      <c r="AE33" s="113">
        <v>9257600</v>
      </c>
      <c r="AF33" s="113">
        <v>10023280</v>
      </c>
      <c r="AG33" s="113">
        <v>9239660</v>
      </c>
      <c r="AH33" s="115">
        <v>100752040</v>
      </c>
      <c r="AI33" s="116">
        <f t="shared" si="0"/>
        <v>111880850</v>
      </c>
      <c r="AJ33" s="112">
        <f t="shared" si="1"/>
        <v>66164220</v>
      </c>
    </row>
    <row r="34" spans="1:36" ht="15" x14ac:dyDescent="0.25">
      <c r="A34" s="142" t="s">
        <v>174</v>
      </c>
      <c r="B34" s="112">
        <v>2845444</v>
      </c>
      <c r="C34" s="113">
        <v>2512360</v>
      </c>
      <c r="D34" s="113">
        <v>2889700</v>
      </c>
      <c r="E34" s="113">
        <v>2929200</v>
      </c>
      <c r="F34" s="113">
        <v>3551760</v>
      </c>
      <c r="G34" s="113">
        <v>3923980</v>
      </c>
      <c r="H34" s="113">
        <v>4649280</v>
      </c>
      <c r="I34" s="113">
        <v>4827720</v>
      </c>
      <c r="J34" s="113">
        <v>4459900</v>
      </c>
      <c r="K34" s="113">
        <v>4067320</v>
      </c>
      <c r="L34" s="113">
        <v>3623360</v>
      </c>
      <c r="M34" s="114">
        <v>3496320</v>
      </c>
      <c r="N34" s="112">
        <v>3181680</v>
      </c>
      <c r="O34" s="113">
        <v>3211000</v>
      </c>
      <c r="P34" s="113">
        <v>3791300</v>
      </c>
      <c r="Q34" s="113">
        <v>3826020</v>
      </c>
      <c r="R34" s="113">
        <v>4999580</v>
      </c>
      <c r="S34" s="113">
        <v>3709340</v>
      </c>
      <c r="T34" s="113">
        <v>3916940</v>
      </c>
      <c r="U34" s="113">
        <v>6273140</v>
      </c>
      <c r="V34" s="113">
        <v>5558680</v>
      </c>
      <c r="W34" s="113">
        <v>5206140</v>
      </c>
      <c r="X34" s="113">
        <v>4499680</v>
      </c>
      <c r="Y34" s="113">
        <v>4409660</v>
      </c>
      <c r="Z34" s="112">
        <v>4392160</v>
      </c>
      <c r="AA34" s="113">
        <v>4034740</v>
      </c>
      <c r="AB34" s="113">
        <v>4674780</v>
      </c>
      <c r="AC34" s="113">
        <v>4724600</v>
      </c>
      <c r="AD34" s="113">
        <v>5631820</v>
      </c>
      <c r="AE34" s="113">
        <v>5650000</v>
      </c>
      <c r="AF34" s="113">
        <v>6278380</v>
      </c>
      <c r="AG34" s="113">
        <v>6321800</v>
      </c>
      <c r="AH34" s="115">
        <v>43776344</v>
      </c>
      <c r="AI34" s="116">
        <f t="shared" si="0"/>
        <v>52583160</v>
      </c>
      <c r="AJ34" s="112">
        <f t="shared" si="1"/>
        <v>41708280</v>
      </c>
    </row>
    <row r="35" spans="1:36" ht="15" x14ac:dyDescent="0.25">
      <c r="A35" s="142" t="s">
        <v>175</v>
      </c>
      <c r="B35" s="112">
        <v>27720</v>
      </c>
      <c r="C35" s="113">
        <v>0</v>
      </c>
      <c r="D35" s="113">
        <v>79460</v>
      </c>
      <c r="E35" s="113">
        <v>0</v>
      </c>
      <c r="F35" s="113">
        <v>0</v>
      </c>
      <c r="G35" s="113">
        <v>51060</v>
      </c>
      <c r="H35" s="113">
        <v>716440</v>
      </c>
      <c r="I35" s="113">
        <v>133400</v>
      </c>
      <c r="J35" s="113">
        <v>0</v>
      </c>
      <c r="K35" s="113">
        <v>56820</v>
      </c>
      <c r="L35" s="113">
        <v>77120</v>
      </c>
      <c r="M35" s="114">
        <v>0</v>
      </c>
      <c r="N35" s="112">
        <v>0</v>
      </c>
      <c r="O35" s="113">
        <v>0</v>
      </c>
      <c r="P35" s="113">
        <v>0</v>
      </c>
      <c r="Q35" s="113">
        <v>44200</v>
      </c>
      <c r="R35" s="113">
        <v>0</v>
      </c>
      <c r="S35" s="113">
        <v>0</v>
      </c>
      <c r="T35" s="113">
        <v>30100</v>
      </c>
      <c r="U35" s="113">
        <v>0</v>
      </c>
      <c r="V35" s="113">
        <v>33680</v>
      </c>
      <c r="W35" s="113">
        <v>0</v>
      </c>
      <c r="X35" s="113">
        <v>0</v>
      </c>
      <c r="Y35" s="113">
        <v>0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24940</v>
      </c>
      <c r="AF35" s="113">
        <v>132340</v>
      </c>
      <c r="AG35" s="113">
        <v>955000</v>
      </c>
      <c r="AH35" s="115">
        <v>1142020</v>
      </c>
      <c r="AI35" s="116">
        <f t="shared" si="0"/>
        <v>107980</v>
      </c>
      <c r="AJ35" s="112">
        <f t="shared" si="1"/>
        <v>1112280</v>
      </c>
    </row>
    <row r="36" spans="1:36" ht="15" x14ac:dyDescent="0.25">
      <c r="A36" s="142" t="s">
        <v>176</v>
      </c>
      <c r="B36" s="112">
        <v>8311280</v>
      </c>
      <c r="C36" s="113">
        <v>6864000</v>
      </c>
      <c r="D36" s="113">
        <v>6962740</v>
      </c>
      <c r="E36" s="113">
        <v>6823320</v>
      </c>
      <c r="F36" s="113">
        <v>7987700</v>
      </c>
      <c r="G36" s="113">
        <v>8509100</v>
      </c>
      <c r="H36" s="113">
        <v>9726780</v>
      </c>
      <c r="I36" s="113">
        <v>8883780</v>
      </c>
      <c r="J36" s="113">
        <v>8586180</v>
      </c>
      <c r="K36" s="113">
        <v>8264460</v>
      </c>
      <c r="L36" s="113">
        <v>8445020</v>
      </c>
      <c r="M36" s="114">
        <v>8413400</v>
      </c>
      <c r="N36" s="112">
        <v>8770040</v>
      </c>
      <c r="O36" s="113">
        <v>8567400</v>
      </c>
      <c r="P36" s="113">
        <v>9408580</v>
      </c>
      <c r="Q36" s="113">
        <v>9312620</v>
      </c>
      <c r="R36" s="113">
        <v>9839940</v>
      </c>
      <c r="S36" s="113">
        <v>10136960</v>
      </c>
      <c r="T36" s="113">
        <v>10088820</v>
      </c>
      <c r="U36" s="113">
        <v>9005020</v>
      </c>
      <c r="V36" s="113">
        <v>9365960</v>
      </c>
      <c r="W36" s="113">
        <v>9376480</v>
      </c>
      <c r="X36" s="113">
        <v>8402500</v>
      </c>
      <c r="Y36" s="113">
        <v>9103660</v>
      </c>
      <c r="Z36" s="112">
        <v>8680560</v>
      </c>
      <c r="AA36" s="113">
        <v>7796020</v>
      </c>
      <c r="AB36" s="113">
        <v>8322920</v>
      </c>
      <c r="AC36" s="113">
        <v>8562520</v>
      </c>
      <c r="AD36" s="113">
        <v>8640260</v>
      </c>
      <c r="AE36" s="113">
        <v>9534580</v>
      </c>
      <c r="AF36" s="113">
        <v>9254720</v>
      </c>
      <c r="AG36" s="113">
        <v>8725140</v>
      </c>
      <c r="AH36" s="115">
        <v>97777760</v>
      </c>
      <c r="AI36" s="116">
        <f t="shared" si="0"/>
        <v>111377980</v>
      </c>
      <c r="AJ36" s="112">
        <f t="shared" si="1"/>
        <v>69516720</v>
      </c>
    </row>
    <row r="37" spans="1:36" ht="15" x14ac:dyDescent="0.25">
      <c r="A37" s="142" t="s">
        <v>177</v>
      </c>
      <c r="B37" s="112">
        <v>1109960</v>
      </c>
      <c r="C37" s="113">
        <v>937260</v>
      </c>
      <c r="D37" s="113">
        <v>1141700</v>
      </c>
      <c r="E37" s="113">
        <v>1267900</v>
      </c>
      <c r="F37" s="113">
        <v>1600240</v>
      </c>
      <c r="G37" s="113">
        <v>2239930</v>
      </c>
      <c r="H37" s="113">
        <v>2588530</v>
      </c>
      <c r="I37" s="113">
        <v>2715340</v>
      </c>
      <c r="J37" s="113">
        <v>1765380</v>
      </c>
      <c r="K37" s="113">
        <v>1535460</v>
      </c>
      <c r="L37" s="113">
        <v>1367220</v>
      </c>
      <c r="M37" s="114">
        <v>1297980</v>
      </c>
      <c r="N37" s="112">
        <v>1287800</v>
      </c>
      <c r="O37" s="113">
        <v>1120620</v>
      </c>
      <c r="P37" s="113">
        <v>1409020</v>
      </c>
      <c r="Q37" s="113">
        <v>1423420</v>
      </c>
      <c r="R37" s="113">
        <v>2055100</v>
      </c>
      <c r="S37" s="113">
        <v>2562860</v>
      </c>
      <c r="T37" s="113">
        <v>2930780</v>
      </c>
      <c r="U37" s="113">
        <v>2952200</v>
      </c>
      <c r="V37" s="113">
        <v>2234840</v>
      </c>
      <c r="W37" s="113">
        <v>2112780</v>
      </c>
      <c r="X37" s="113">
        <v>1684540</v>
      </c>
      <c r="Y37" s="113">
        <v>1617440</v>
      </c>
      <c r="Z37" s="112">
        <v>1698560</v>
      </c>
      <c r="AA37" s="113">
        <v>1384540</v>
      </c>
      <c r="AB37" s="113">
        <v>1643500</v>
      </c>
      <c r="AC37" s="113">
        <v>1728120</v>
      </c>
      <c r="AD37" s="113">
        <v>2378060</v>
      </c>
      <c r="AE37" s="113">
        <v>2627540</v>
      </c>
      <c r="AF37" s="113">
        <v>3492520</v>
      </c>
      <c r="AG37" s="114">
        <v>2987460</v>
      </c>
      <c r="AH37" s="114">
        <v>19566900</v>
      </c>
      <c r="AI37" s="116">
        <f t="shared" si="0"/>
        <v>23391400</v>
      </c>
      <c r="AJ37" s="112">
        <f t="shared" si="1"/>
        <v>17940300</v>
      </c>
    </row>
    <row r="38" spans="1:36" ht="15" x14ac:dyDescent="0.25">
      <c r="A38" s="142" t="s">
        <v>178</v>
      </c>
      <c r="B38" s="112">
        <v>12630880</v>
      </c>
      <c r="C38" s="113">
        <v>11186410</v>
      </c>
      <c r="D38" s="113">
        <v>12304746</v>
      </c>
      <c r="E38" s="113">
        <v>11830500</v>
      </c>
      <c r="F38" s="113">
        <v>12239440</v>
      </c>
      <c r="G38" s="113">
        <v>11761740</v>
      </c>
      <c r="H38" s="113">
        <v>12920200</v>
      </c>
      <c r="I38" s="113">
        <v>12243820</v>
      </c>
      <c r="J38" s="113">
        <v>13048540</v>
      </c>
      <c r="K38" s="113">
        <v>14041486</v>
      </c>
      <c r="L38" s="113">
        <v>13086960</v>
      </c>
      <c r="M38" s="114">
        <v>13642536</v>
      </c>
      <c r="N38" s="112">
        <v>13428660</v>
      </c>
      <c r="O38" s="113">
        <v>12583620</v>
      </c>
      <c r="P38" s="113">
        <v>11900440</v>
      </c>
      <c r="Q38" s="113">
        <v>7799700</v>
      </c>
      <c r="R38" s="113">
        <v>8372040</v>
      </c>
      <c r="S38" s="113">
        <v>10736620</v>
      </c>
      <c r="T38" s="113">
        <v>10793380</v>
      </c>
      <c r="U38" s="113">
        <v>10581000</v>
      </c>
      <c r="V38" s="113">
        <v>11354660</v>
      </c>
      <c r="W38" s="113">
        <v>11772380</v>
      </c>
      <c r="X38" s="113">
        <v>10552640</v>
      </c>
      <c r="Y38" s="113">
        <v>9952400</v>
      </c>
      <c r="Z38" s="112">
        <v>9676100</v>
      </c>
      <c r="AA38" s="113">
        <v>8972340</v>
      </c>
      <c r="AB38" s="113">
        <v>10452880</v>
      </c>
      <c r="AC38" s="113">
        <v>9314420</v>
      </c>
      <c r="AD38" s="113">
        <v>9234720</v>
      </c>
      <c r="AE38" s="113">
        <v>11328520</v>
      </c>
      <c r="AF38" s="113">
        <v>11215840</v>
      </c>
      <c r="AG38" s="114">
        <v>12082040</v>
      </c>
      <c r="AH38" s="114">
        <v>150937258</v>
      </c>
      <c r="AI38" s="116">
        <f t="shared" si="0"/>
        <v>129827540</v>
      </c>
      <c r="AJ38" s="112">
        <f t="shared" si="1"/>
        <v>82276860</v>
      </c>
    </row>
    <row r="39" spans="1:36" ht="15" x14ac:dyDescent="0.25">
      <c r="A39" s="142" t="s">
        <v>179</v>
      </c>
      <c r="B39" s="112">
        <v>8694740</v>
      </c>
      <c r="C39" s="113">
        <v>7762940</v>
      </c>
      <c r="D39" s="113">
        <v>8446000</v>
      </c>
      <c r="E39" s="113">
        <v>8012440</v>
      </c>
      <c r="F39" s="113">
        <v>8937580</v>
      </c>
      <c r="G39" s="113">
        <v>8716140</v>
      </c>
      <c r="H39" s="113">
        <v>9370460</v>
      </c>
      <c r="I39" s="113">
        <v>9226540</v>
      </c>
      <c r="J39" s="113">
        <v>9211520</v>
      </c>
      <c r="K39" s="113">
        <v>9459440</v>
      </c>
      <c r="L39" s="113">
        <v>9016980</v>
      </c>
      <c r="M39" s="114">
        <v>9449660</v>
      </c>
      <c r="N39" s="112">
        <v>9451480</v>
      </c>
      <c r="O39" s="113">
        <v>8645480</v>
      </c>
      <c r="P39" s="113">
        <v>9315900</v>
      </c>
      <c r="Q39" s="113">
        <v>7599420</v>
      </c>
      <c r="R39" s="113">
        <v>8236320</v>
      </c>
      <c r="S39" s="113">
        <v>9640620</v>
      </c>
      <c r="T39" s="113">
        <v>9676240</v>
      </c>
      <c r="U39" s="113">
        <v>9320620</v>
      </c>
      <c r="V39" s="113">
        <v>9676740</v>
      </c>
      <c r="W39" s="113">
        <v>9897800</v>
      </c>
      <c r="X39" s="113">
        <v>9017280</v>
      </c>
      <c r="Y39" s="113">
        <v>9215540</v>
      </c>
      <c r="Z39" s="112">
        <v>9386620</v>
      </c>
      <c r="AA39" s="113">
        <v>8514180</v>
      </c>
      <c r="AB39" s="113">
        <v>9497600</v>
      </c>
      <c r="AC39" s="113">
        <v>8941900</v>
      </c>
      <c r="AD39" s="113">
        <v>9194680</v>
      </c>
      <c r="AE39" s="113">
        <v>10530040</v>
      </c>
      <c r="AF39" s="113">
        <v>10206920</v>
      </c>
      <c r="AG39" s="114">
        <v>9934560</v>
      </c>
      <c r="AH39" s="114">
        <v>106304440</v>
      </c>
      <c r="AI39" s="116">
        <f t="shared" si="0"/>
        <v>109693440</v>
      </c>
      <c r="AJ39" s="112">
        <f t="shared" si="1"/>
        <v>76206500</v>
      </c>
    </row>
    <row r="40" spans="1:36" ht="15" x14ac:dyDescent="0.25">
      <c r="A40" s="142" t="s">
        <v>180</v>
      </c>
      <c r="B40" s="112">
        <v>17210380</v>
      </c>
      <c r="C40" s="113">
        <v>15273240</v>
      </c>
      <c r="D40" s="113">
        <v>16735560</v>
      </c>
      <c r="E40" s="113">
        <v>15707540</v>
      </c>
      <c r="F40" s="113">
        <v>17308580</v>
      </c>
      <c r="G40" s="113">
        <v>16731940</v>
      </c>
      <c r="H40" s="113">
        <v>17847740</v>
      </c>
      <c r="I40" s="113">
        <v>18473080</v>
      </c>
      <c r="J40" s="113">
        <v>19260280</v>
      </c>
      <c r="K40" s="113">
        <v>19836000</v>
      </c>
      <c r="L40" s="113">
        <v>18522640</v>
      </c>
      <c r="M40" s="114">
        <v>19479380</v>
      </c>
      <c r="N40" s="112">
        <v>18720900</v>
      </c>
      <c r="O40" s="113">
        <v>17024580</v>
      </c>
      <c r="P40" s="113">
        <v>18559300</v>
      </c>
      <c r="Q40" s="113">
        <v>16420260</v>
      </c>
      <c r="R40" s="113">
        <v>17590920</v>
      </c>
      <c r="S40" s="113">
        <v>19516230</v>
      </c>
      <c r="T40" s="113">
        <v>19295540</v>
      </c>
      <c r="U40" s="113">
        <v>17952580</v>
      </c>
      <c r="V40" s="113">
        <v>18675880</v>
      </c>
      <c r="W40" s="113">
        <v>18615310</v>
      </c>
      <c r="X40" s="113">
        <v>16925220</v>
      </c>
      <c r="Y40" s="113">
        <v>17076400</v>
      </c>
      <c r="Z40" s="112">
        <v>17277720</v>
      </c>
      <c r="AA40" s="113">
        <v>15227220</v>
      </c>
      <c r="AB40" s="113">
        <v>17141840</v>
      </c>
      <c r="AC40" s="113">
        <v>16723920</v>
      </c>
      <c r="AD40" s="113">
        <v>17180620</v>
      </c>
      <c r="AE40" s="113">
        <v>18201920</v>
      </c>
      <c r="AF40" s="113">
        <v>16317540</v>
      </c>
      <c r="AG40" s="114">
        <v>16769100</v>
      </c>
      <c r="AH40" s="114">
        <v>212386360</v>
      </c>
      <c r="AI40" s="116">
        <f t="shared" si="0"/>
        <v>216373120</v>
      </c>
      <c r="AJ40" s="112">
        <f t="shared" si="1"/>
        <v>134839880</v>
      </c>
    </row>
    <row r="41" spans="1:36" ht="15" x14ac:dyDescent="0.25">
      <c r="A41" s="142" t="s">
        <v>181</v>
      </c>
      <c r="B41" s="112">
        <v>12960320</v>
      </c>
      <c r="C41" s="113">
        <v>11408840</v>
      </c>
      <c r="D41" s="113">
        <v>12727780</v>
      </c>
      <c r="E41" s="113">
        <v>12254440</v>
      </c>
      <c r="F41" s="113">
        <v>13846260</v>
      </c>
      <c r="G41" s="113">
        <v>13658020</v>
      </c>
      <c r="H41" s="113">
        <v>13845020</v>
      </c>
      <c r="I41" s="113">
        <v>13525620</v>
      </c>
      <c r="J41" s="113">
        <v>14657760</v>
      </c>
      <c r="K41" s="113">
        <v>14951520</v>
      </c>
      <c r="L41" s="113">
        <v>13657660</v>
      </c>
      <c r="M41" s="114">
        <v>14330460</v>
      </c>
      <c r="N41" s="112">
        <v>13916600</v>
      </c>
      <c r="O41" s="113">
        <v>12638180</v>
      </c>
      <c r="P41" s="113">
        <v>13194880</v>
      </c>
      <c r="Q41" s="113">
        <v>11575800</v>
      </c>
      <c r="R41" s="113">
        <v>12569420</v>
      </c>
      <c r="S41" s="113">
        <v>14419430</v>
      </c>
      <c r="T41" s="113">
        <v>14404250</v>
      </c>
      <c r="U41" s="113">
        <v>13794640</v>
      </c>
      <c r="V41" s="113">
        <v>14234040</v>
      </c>
      <c r="W41" s="113">
        <v>14527760</v>
      </c>
      <c r="X41" s="113">
        <v>13163380</v>
      </c>
      <c r="Y41" s="113">
        <v>12590540</v>
      </c>
      <c r="Z41" s="112">
        <v>12230140</v>
      </c>
      <c r="AA41" s="113">
        <v>11026800</v>
      </c>
      <c r="AB41" s="113">
        <v>12740700</v>
      </c>
      <c r="AC41" s="113">
        <v>11985100</v>
      </c>
      <c r="AD41" s="113">
        <v>12540680</v>
      </c>
      <c r="AE41" s="113">
        <v>13502200</v>
      </c>
      <c r="AF41" s="113">
        <v>12930580</v>
      </c>
      <c r="AG41" s="114">
        <v>13120280</v>
      </c>
      <c r="AH41" s="114">
        <v>161823700</v>
      </c>
      <c r="AI41" s="116">
        <f t="shared" si="0"/>
        <v>161028920</v>
      </c>
      <c r="AJ41" s="112">
        <f t="shared" si="1"/>
        <v>100076480</v>
      </c>
    </row>
    <row r="42" spans="1:36" ht="15" x14ac:dyDescent="0.25">
      <c r="A42" s="177" t="s">
        <v>182</v>
      </c>
      <c r="B42" s="113">
        <v>7773900</v>
      </c>
      <c r="C42" s="113">
        <v>6832500</v>
      </c>
      <c r="D42" s="113">
        <v>7655020</v>
      </c>
      <c r="E42" s="113">
        <v>7084400</v>
      </c>
      <c r="F42" s="113">
        <v>8126840</v>
      </c>
      <c r="G42" s="113">
        <v>8173360</v>
      </c>
      <c r="H42" s="113">
        <v>8645520</v>
      </c>
      <c r="I42" s="113">
        <v>8356300</v>
      </c>
      <c r="J42" s="113">
        <v>8293760</v>
      </c>
      <c r="K42" s="113">
        <v>8048780</v>
      </c>
      <c r="L42" s="113">
        <v>7518500</v>
      </c>
      <c r="M42" s="114">
        <v>7583540</v>
      </c>
      <c r="N42" s="113">
        <v>7801960</v>
      </c>
      <c r="O42" s="113">
        <v>6770660</v>
      </c>
      <c r="P42" s="113">
        <v>7400500</v>
      </c>
      <c r="Q42" s="113">
        <v>6212160</v>
      </c>
      <c r="R42" s="113">
        <v>7181320</v>
      </c>
      <c r="S42" s="113">
        <v>8332620</v>
      </c>
      <c r="T42" s="113">
        <v>8569140</v>
      </c>
      <c r="U42" s="113">
        <v>8125120</v>
      </c>
      <c r="V42" s="113">
        <v>8425160</v>
      </c>
      <c r="W42" s="113">
        <v>8415600</v>
      </c>
      <c r="X42" s="113">
        <v>7659600</v>
      </c>
      <c r="Y42" s="113">
        <v>7424520</v>
      </c>
      <c r="Z42" s="112">
        <v>7586180</v>
      </c>
      <c r="AA42" s="113">
        <v>6838560</v>
      </c>
      <c r="AB42" s="113">
        <v>7597620</v>
      </c>
      <c r="AC42" s="113">
        <v>7572520</v>
      </c>
      <c r="AD42" s="113">
        <v>7829980</v>
      </c>
      <c r="AE42" s="113">
        <v>8754460</v>
      </c>
      <c r="AF42" s="113">
        <v>8719040</v>
      </c>
      <c r="AG42" s="114">
        <v>8581940</v>
      </c>
      <c r="AH42" s="114">
        <v>94092420</v>
      </c>
      <c r="AI42" s="116">
        <f t="shared" si="0"/>
        <v>92318360</v>
      </c>
      <c r="AJ42" s="112">
        <f t="shared" si="1"/>
        <v>63480300</v>
      </c>
    </row>
    <row r="43" spans="1:36" ht="15" x14ac:dyDescent="0.25">
      <c r="A43" s="177" t="s">
        <v>183</v>
      </c>
      <c r="B43" s="113">
        <v>0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2660</v>
      </c>
      <c r="K43" s="113">
        <v>0</v>
      </c>
      <c r="L43" s="113">
        <v>0</v>
      </c>
      <c r="M43" s="114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2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4">
        <v>0</v>
      </c>
      <c r="AH43" s="114">
        <v>2660</v>
      </c>
      <c r="AI43" s="116">
        <f t="shared" si="0"/>
        <v>0</v>
      </c>
      <c r="AJ43" s="112">
        <f t="shared" si="1"/>
        <v>0</v>
      </c>
    </row>
    <row r="44" spans="1:36" ht="15" x14ac:dyDescent="0.25">
      <c r="A44" s="142" t="s">
        <v>184</v>
      </c>
      <c r="B44" s="112">
        <v>546120</v>
      </c>
      <c r="C44" s="113">
        <v>322860</v>
      </c>
      <c r="D44" s="113">
        <v>322880</v>
      </c>
      <c r="E44" s="113">
        <v>289060</v>
      </c>
      <c r="F44" s="113">
        <v>362340</v>
      </c>
      <c r="G44" s="113">
        <v>456320</v>
      </c>
      <c r="H44" s="113">
        <v>658400</v>
      </c>
      <c r="I44" s="113">
        <v>534750</v>
      </c>
      <c r="J44" s="113">
        <v>497680</v>
      </c>
      <c r="K44" s="113">
        <v>500700</v>
      </c>
      <c r="L44" s="113">
        <v>422940</v>
      </c>
      <c r="M44" s="114">
        <v>533480</v>
      </c>
      <c r="N44" s="112">
        <v>318100</v>
      </c>
      <c r="O44" s="113">
        <v>475570</v>
      </c>
      <c r="P44" s="113">
        <v>315460</v>
      </c>
      <c r="Q44" s="113">
        <v>152520</v>
      </c>
      <c r="R44" s="113">
        <v>170720</v>
      </c>
      <c r="S44" s="113">
        <v>493280</v>
      </c>
      <c r="T44" s="113">
        <v>443720</v>
      </c>
      <c r="U44" s="113">
        <v>457610</v>
      </c>
      <c r="V44" s="113">
        <v>642680</v>
      </c>
      <c r="W44" s="113">
        <v>918520</v>
      </c>
      <c r="X44" s="113">
        <v>228800</v>
      </c>
      <c r="Y44" s="113">
        <v>433320</v>
      </c>
      <c r="Z44" s="112">
        <v>571860</v>
      </c>
      <c r="AA44" s="113">
        <v>522620</v>
      </c>
      <c r="AB44" s="113">
        <v>495440</v>
      </c>
      <c r="AC44" s="113">
        <v>362520</v>
      </c>
      <c r="AD44" s="113">
        <v>267380</v>
      </c>
      <c r="AE44" s="113">
        <v>543040</v>
      </c>
      <c r="AF44" s="113">
        <v>417740</v>
      </c>
      <c r="AG44" s="113">
        <v>417820</v>
      </c>
      <c r="AH44" s="115">
        <v>5447530</v>
      </c>
      <c r="AI44" s="116">
        <f t="shared" si="0"/>
        <v>5050300</v>
      </c>
      <c r="AJ44" s="112">
        <f t="shared" si="1"/>
        <v>3598420</v>
      </c>
    </row>
    <row r="45" spans="1:36" ht="15" x14ac:dyDescent="0.25">
      <c r="A45" s="142" t="s">
        <v>185</v>
      </c>
      <c r="B45" s="112">
        <v>211520</v>
      </c>
      <c r="C45" s="113">
        <v>205560</v>
      </c>
      <c r="D45" s="113">
        <v>213040</v>
      </c>
      <c r="E45" s="113">
        <v>196480</v>
      </c>
      <c r="F45" s="113">
        <v>912280</v>
      </c>
      <c r="G45" s="113">
        <v>1574100</v>
      </c>
      <c r="H45" s="113">
        <v>679240</v>
      </c>
      <c r="I45" s="113">
        <v>929400</v>
      </c>
      <c r="J45" s="113">
        <v>422160</v>
      </c>
      <c r="K45" s="113">
        <v>469640</v>
      </c>
      <c r="L45" s="113">
        <v>368640</v>
      </c>
      <c r="M45" s="114">
        <v>258820</v>
      </c>
      <c r="N45" s="112">
        <v>0</v>
      </c>
      <c r="O45" s="113">
        <v>0</v>
      </c>
      <c r="P45" s="113">
        <v>0</v>
      </c>
      <c r="Q45" s="113">
        <v>0</v>
      </c>
      <c r="R45" s="113">
        <v>543960</v>
      </c>
      <c r="S45" s="113">
        <v>761580</v>
      </c>
      <c r="T45" s="113">
        <v>525580</v>
      </c>
      <c r="U45" s="113">
        <v>382680</v>
      </c>
      <c r="V45" s="113">
        <v>465920</v>
      </c>
      <c r="W45" s="113">
        <v>720940</v>
      </c>
      <c r="X45" s="113">
        <v>602660</v>
      </c>
      <c r="Y45" s="113">
        <v>216600</v>
      </c>
      <c r="Z45" s="112">
        <v>237820</v>
      </c>
      <c r="AA45" s="113">
        <v>246120</v>
      </c>
      <c r="AB45" s="113">
        <v>269840</v>
      </c>
      <c r="AC45" s="113">
        <v>320960</v>
      </c>
      <c r="AD45" s="113">
        <v>504900</v>
      </c>
      <c r="AE45" s="113">
        <v>521300</v>
      </c>
      <c r="AF45" s="113">
        <v>830340</v>
      </c>
      <c r="AG45" s="113">
        <v>297900</v>
      </c>
      <c r="AH45" s="115">
        <v>6440880</v>
      </c>
      <c r="AI45" s="116">
        <f t="shared" si="0"/>
        <v>4219920</v>
      </c>
      <c r="AJ45" s="112">
        <f t="shared" si="1"/>
        <v>3229180</v>
      </c>
    </row>
    <row r="46" spans="1:36" ht="15" x14ac:dyDescent="0.25">
      <c r="A46" s="142" t="s">
        <v>186</v>
      </c>
      <c r="B46" s="112">
        <v>0</v>
      </c>
      <c r="C46" s="113">
        <v>0</v>
      </c>
      <c r="D46" s="113">
        <v>0</v>
      </c>
      <c r="E46" s="113">
        <v>0</v>
      </c>
      <c r="F46" s="113">
        <v>0</v>
      </c>
      <c r="G46" s="113">
        <v>2700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4">
        <v>0</v>
      </c>
      <c r="N46" s="112">
        <v>155880</v>
      </c>
      <c r="O46" s="113">
        <v>181360</v>
      </c>
      <c r="P46" s="113">
        <v>328940</v>
      </c>
      <c r="Q46" s="113">
        <v>352000</v>
      </c>
      <c r="R46" s="113">
        <v>0</v>
      </c>
      <c r="S46" s="113">
        <v>96720</v>
      </c>
      <c r="T46" s="113">
        <v>106330</v>
      </c>
      <c r="U46" s="113">
        <v>85260</v>
      </c>
      <c r="V46" s="113">
        <v>63520</v>
      </c>
      <c r="W46" s="113">
        <v>84480</v>
      </c>
      <c r="X46" s="113">
        <v>38520</v>
      </c>
      <c r="Y46" s="113">
        <v>35860</v>
      </c>
      <c r="Z46" s="112">
        <v>24460</v>
      </c>
      <c r="AA46" s="113">
        <v>28140</v>
      </c>
      <c r="AB46" s="113">
        <v>51440</v>
      </c>
      <c r="AC46" s="113">
        <v>111300</v>
      </c>
      <c r="AD46" s="113">
        <v>72580</v>
      </c>
      <c r="AE46" s="113">
        <v>71420</v>
      </c>
      <c r="AF46" s="113">
        <v>77300</v>
      </c>
      <c r="AG46" s="113">
        <v>46240</v>
      </c>
      <c r="AH46" s="115">
        <v>2700</v>
      </c>
      <c r="AI46" s="116">
        <f t="shared" si="0"/>
        <v>1528870</v>
      </c>
      <c r="AJ46" s="112">
        <f t="shared" si="1"/>
        <v>482880</v>
      </c>
    </row>
    <row r="47" spans="1:36" ht="15" x14ac:dyDescent="0.25">
      <c r="A47" s="142" t="s">
        <v>187</v>
      </c>
      <c r="B47" s="112">
        <v>88200</v>
      </c>
      <c r="C47" s="113">
        <v>122960</v>
      </c>
      <c r="D47" s="113">
        <v>225180</v>
      </c>
      <c r="E47" s="113">
        <v>291460</v>
      </c>
      <c r="F47" s="113">
        <v>336420</v>
      </c>
      <c r="G47" s="113">
        <v>255140</v>
      </c>
      <c r="H47" s="113">
        <v>162880</v>
      </c>
      <c r="I47" s="113">
        <v>195680</v>
      </c>
      <c r="J47" s="113">
        <v>113440</v>
      </c>
      <c r="K47" s="113">
        <v>47500</v>
      </c>
      <c r="L47" s="113">
        <v>241380</v>
      </c>
      <c r="M47" s="114">
        <v>266980</v>
      </c>
      <c r="N47" s="112">
        <v>189080</v>
      </c>
      <c r="O47" s="113">
        <v>160100</v>
      </c>
      <c r="P47" s="113">
        <v>225980</v>
      </c>
      <c r="Q47" s="113">
        <v>99220</v>
      </c>
      <c r="R47" s="113">
        <v>274920</v>
      </c>
      <c r="S47" s="113">
        <v>228140</v>
      </c>
      <c r="T47" s="113">
        <v>174860</v>
      </c>
      <c r="U47" s="113">
        <v>120100</v>
      </c>
      <c r="V47" s="113">
        <v>114240</v>
      </c>
      <c r="W47" s="113">
        <v>148620</v>
      </c>
      <c r="X47" s="113">
        <v>95800</v>
      </c>
      <c r="Y47" s="113">
        <v>92380</v>
      </c>
      <c r="Z47" s="112">
        <v>31000</v>
      </c>
      <c r="AA47" s="113">
        <v>36440</v>
      </c>
      <c r="AB47" s="113">
        <v>105100</v>
      </c>
      <c r="AC47" s="113">
        <v>177440</v>
      </c>
      <c r="AD47" s="113">
        <v>188680</v>
      </c>
      <c r="AE47" s="113">
        <v>126060</v>
      </c>
      <c r="AF47" s="113">
        <v>140060</v>
      </c>
      <c r="AG47" s="113">
        <v>86560</v>
      </c>
      <c r="AH47" s="115">
        <v>2347220</v>
      </c>
      <c r="AI47" s="116">
        <f t="shared" si="0"/>
        <v>1923440</v>
      </c>
      <c r="AJ47" s="112">
        <f t="shared" si="1"/>
        <v>891340</v>
      </c>
    </row>
    <row r="48" spans="1:36" ht="15" x14ac:dyDescent="0.25">
      <c r="A48" s="142" t="s">
        <v>188</v>
      </c>
      <c r="B48" s="112">
        <v>966740</v>
      </c>
      <c r="C48" s="113">
        <v>1809450</v>
      </c>
      <c r="D48" s="113">
        <v>2683560</v>
      </c>
      <c r="E48" s="113">
        <v>3279300</v>
      </c>
      <c r="F48" s="113">
        <v>4631600</v>
      </c>
      <c r="G48" s="113">
        <v>4103420</v>
      </c>
      <c r="H48" s="113">
        <v>3359580</v>
      </c>
      <c r="I48" s="113">
        <v>2941800</v>
      </c>
      <c r="J48" s="113">
        <v>2797620</v>
      </c>
      <c r="K48" s="113">
        <v>2768700</v>
      </c>
      <c r="L48" s="113">
        <v>2191000</v>
      </c>
      <c r="M48" s="114">
        <v>1432400</v>
      </c>
      <c r="N48" s="112">
        <v>524320</v>
      </c>
      <c r="O48" s="113">
        <v>1236040</v>
      </c>
      <c r="P48" s="113">
        <v>1839260</v>
      </c>
      <c r="Q48" s="113">
        <v>1553540</v>
      </c>
      <c r="R48" s="113">
        <v>2676030</v>
      </c>
      <c r="S48" s="113">
        <v>4817520</v>
      </c>
      <c r="T48" s="113">
        <v>4366340</v>
      </c>
      <c r="U48" s="113">
        <v>4247280</v>
      </c>
      <c r="V48" s="113">
        <v>3678100</v>
      </c>
      <c r="W48" s="113">
        <v>3496960</v>
      </c>
      <c r="X48" s="113">
        <v>2687380</v>
      </c>
      <c r="Y48" s="113">
        <v>2115500</v>
      </c>
      <c r="Z48" s="112">
        <v>993980</v>
      </c>
      <c r="AA48" s="113">
        <v>499540</v>
      </c>
      <c r="AB48" s="113">
        <v>974840</v>
      </c>
      <c r="AC48" s="113">
        <v>3145120</v>
      </c>
      <c r="AD48" s="113">
        <v>3824200</v>
      </c>
      <c r="AE48" s="113">
        <v>4099540</v>
      </c>
      <c r="AF48" s="113">
        <v>4264220</v>
      </c>
      <c r="AG48" s="113">
        <v>3645020</v>
      </c>
      <c r="AH48" s="115">
        <v>32965170</v>
      </c>
      <c r="AI48" s="116">
        <f t="shared" si="0"/>
        <v>33238270</v>
      </c>
      <c r="AJ48" s="112">
        <f t="shared" si="1"/>
        <v>21446460</v>
      </c>
    </row>
    <row r="49" spans="1:36" ht="15" x14ac:dyDescent="0.25">
      <c r="A49" s="142" t="s">
        <v>190</v>
      </c>
      <c r="B49" s="112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1200</v>
      </c>
      <c r="H49" s="113">
        <v>4000</v>
      </c>
      <c r="I49" s="113">
        <v>72060</v>
      </c>
      <c r="J49" s="113">
        <v>129940</v>
      </c>
      <c r="K49" s="113">
        <v>134120</v>
      </c>
      <c r="L49" s="113">
        <v>46960</v>
      </c>
      <c r="M49" s="114">
        <v>1200</v>
      </c>
      <c r="N49" s="112">
        <v>700</v>
      </c>
      <c r="O49" s="113">
        <v>2160</v>
      </c>
      <c r="P49" s="113">
        <v>420</v>
      </c>
      <c r="Q49" s="113">
        <v>0</v>
      </c>
      <c r="R49" s="113">
        <v>45680</v>
      </c>
      <c r="S49" s="113">
        <v>70940</v>
      </c>
      <c r="T49" s="113">
        <v>0</v>
      </c>
      <c r="U49" s="113">
        <v>0</v>
      </c>
      <c r="V49" s="113">
        <v>0</v>
      </c>
      <c r="W49" s="113">
        <v>62580</v>
      </c>
      <c r="X49" s="113">
        <v>0</v>
      </c>
      <c r="Y49" s="113">
        <v>0</v>
      </c>
      <c r="Z49" s="112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10700</v>
      </c>
      <c r="AG49" s="113">
        <v>45280</v>
      </c>
      <c r="AH49" s="115">
        <v>389480</v>
      </c>
      <c r="AI49" s="116">
        <f t="shared" si="0"/>
        <v>182480</v>
      </c>
      <c r="AJ49" s="112">
        <f t="shared" si="1"/>
        <v>55980</v>
      </c>
    </row>
    <row r="50" spans="1:36" ht="15" x14ac:dyDescent="0.25">
      <c r="A50" s="142" t="s">
        <v>256</v>
      </c>
      <c r="B50" s="112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4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23">
        <v>0</v>
      </c>
      <c r="W50" s="113">
        <v>0</v>
      </c>
      <c r="X50" s="113">
        <v>0</v>
      </c>
      <c r="Y50" s="113"/>
      <c r="Z50" s="112">
        <v>0</v>
      </c>
      <c r="AA50" s="113">
        <v>0</v>
      </c>
      <c r="AB50" s="113">
        <v>0</v>
      </c>
      <c r="AC50" s="123">
        <v>0</v>
      </c>
      <c r="AD50" s="113">
        <v>0</v>
      </c>
      <c r="AE50" s="113">
        <v>30260</v>
      </c>
      <c r="AF50" s="113">
        <v>64720</v>
      </c>
      <c r="AG50" s="113">
        <v>96940</v>
      </c>
      <c r="AH50" s="115">
        <v>0</v>
      </c>
      <c r="AI50" s="116">
        <v>0</v>
      </c>
      <c r="AJ50" s="112">
        <f t="shared" si="1"/>
        <v>191920</v>
      </c>
    </row>
    <row r="51" spans="1:36" ht="15" x14ac:dyDescent="0.25">
      <c r="A51" s="117" t="s">
        <v>20</v>
      </c>
      <c r="B51" s="118">
        <v>376241254</v>
      </c>
      <c r="C51" s="119">
        <v>333666358</v>
      </c>
      <c r="D51" s="119">
        <v>375384920</v>
      </c>
      <c r="E51" s="119">
        <v>355019510</v>
      </c>
      <c r="F51" s="119">
        <v>400833380</v>
      </c>
      <c r="G51" s="119">
        <v>398077860</v>
      </c>
      <c r="H51" s="119">
        <v>416123898</v>
      </c>
      <c r="I51" s="119">
        <v>408619719</v>
      </c>
      <c r="J51" s="119">
        <v>404701220</v>
      </c>
      <c r="K51" s="119">
        <v>416859759</v>
      </c>
      <c r="L51" s="119">
        <v>398624540</v>
      </c>
      <c r="M51" s="120">
        <v>405214256</v>
      </c>
      <c r="N51" s="118">
        <v>399493230</v>
      </c>
      <c r="O51" s="119">
        <v>367556690</v>
      </c>
      <c r="P51" s="119">
        <v>391365870</v>
      </c>
      <c r="Q51" s="119">
        <v>336761930</v>
      </c>
      <c r="R51" s="119">
        <v>373624620</v>
      </c>
      <c r="S51" s="119">
        <v>412143620</v>
      </c>
      <c r="T51" s="119">
        <v>402790190</v>
      </c>
      <c r="U51" s="119">
        <v>391171100</v>
      </c>
      <c r="V51" s="127">
        <f>SUM(V5:V49)</f>
        <v>405033310</v>
      </c>
      <c r="W51" s="119">
        <f>SUM(W5:W49)</f>
        <v>412792840</v>
      </c>
      <c r="X51" s="119">
        <f>SUM(X5:X49)</f>
        <v>372178540</v>
      </c>
      <c r="Y51" s="119">
        <f>SUM(Y5:Y49)</f>
        <v>365465620</v>
      </c>
      <c r="Z51" s="118">
        <v>359225870</v>
      </c>
      <c r="AA51" s="119">
        <v>319023820</v>
      </c>
      <c r="AB51" s="119">
        <v>367312420</v>
      </c>
      <c r="AC51" s="127">
        <f>SUM(AC5:AC49)</f>
        <v>358492010</v>
      </c>
      <c r="AD51" s="119">
        <f>SUM(AD5:AD49)</f>
        <v>376982750</v>
      </c>
      <c r="AE51" s="119">
        <f>SUM(AE5:AE49)</f>
        <v>409383040</v>
      </c>
      <c r="AF51" s="119">
        <f>SUM(AF5:AF50)</f>
        <v>401029160</v>
      </c>
      <c r="AG51" s="120">
        <f>SUM(AG5:AG50)</f>
        <v>397866560</v>
      </c>
      <c r="AH51" s="121">
        <v>4689366674</v>
      </c>
      <c r="AI51" s="118">
        <f>SUM(AI5:AI50)</f>
        <v>4630377560</v>
      </c>
      <c r="AJ51" s="118">
        <f>SUM(AJ5:AJ50)</f>
        <v>2992537870</v>
      </c>
    </row>
    <row r="53" spans="1:36" ht="15" x14ac:dyDescent="0.25">
      <c r="A53" s="34"/>
      <c r="B53" s="35"/>
    </row>
    <row r="54" spans="1:36" x14ac:dyDescent="0.2">
      <c r="A54" s="87" t="s">
        <v>242</v>
      </c>
      <c r="B54" s="35"/>
    </row>
    <row r="55" spans="1:36" x14ac:dyDescent="0.2">
      <c r="A55" s="74" t="s">
        <v>243</v>
      </c>
      <c r="B55" s="35"/>
    </row>
    <row r="56" spans="1:36" x14ac:dyDescent="0.2">
      <c r="A56" s="74" t="s">
        <v>266</v>
      </c>
    </row>
    <row r="58" spans="1:36" x14ac:dyDescent="0.2">
      <c r="A58" s="35"/>
    </row>
    <row r="59" spans="1:36" x14ac:dyDescent="0.2">
      <c r="A59" s="35"/>
    </row>
  </sheetData>
  <mergeCells count="8">
    <mergeCell ref="B2:AJ2"/>
    <mergeCell ref="AJ3:AJ4"/>
    <mergeCell ref="AI3:AI4"/>
    <mergeCell ref="B3:M3"/>
    <mergeCell ref="A3:A4"/>
    <mergeCell ref="AH3:AH4"/>
    <mergeCell ref="N3:Y3"/>
    <mergeCell ref="Z3:AG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56"/>
  <sheetViews>
    <sheetView zoomScaleNormal="100" workbookViewId="0">
      <selection activeCell="B2" sqref="B2:F2"/>
    </sheetView>
  </sheetViews>
  <sheetFormatPr defaultRowHeight="14.25" x14ac:dyDescent="0.2"/>
  <cols>
    <col min="1" max="1" width="35.140625" style="107" customWidth="1"/>
    <col min="2" max="2" width="18.5703125" style="107" customWidth="1"/>
    <col min="3" max="3" width="18.140625" style="107" customWidth="1"/>
    <col min="4" max="4" width="18.42578125" style="107" customWidth="1"/>
    <col min="5" max="5" width="17.140625" style="107" customWidth="1"/>
    <col min="6" max="6" width="14.7109375" style="107" customWidth="1"/>
    <col min="7" max="16384" width="9.140625" style="107"/>
  </cols>
  <sheetData>
    <row r="2" spans="1:6" ht="26.25" customHeight="1" x14ac:dyDescent="0.2">
      <c r="A2" s="108"/>
      <c r="B2" s="326" t="s">
        <v>234</v>
      </c>
      <c r="C2" s="327"/>
      <c r="D2" s="327"/>
      <c r="E2" s="327"/>
      <c r="F2" s="327"/>
    </row>
    <row r="3" spans="1:6" ht="15" x14ac:dyDescent="0.25">
      <c r="A3" s="333" t="s">
        <v>21</v>
      </c>
      <c r="B3" s="337" t="s">
        <v>232</v>
      </c>
      <c r="C3" s="338"/>
      <c r="D3" s="337" t="s">
        <v>233</v>
      </c>
      <c r="E3" s="338"/>
      <c r="F3" s="339" t="s">
        <v>143</v>
      </c>
    </row>
    <row r="4" spans="1:6" ht="15" x14ac:dyDescent="0.25">
      <c r="A4" s="334"/>
      <c r="B4" s="109">
        <v>2020</v>
      </c>
      <c r="C4" s="111">
        <v>2021</v>
      </c>
      <c r="D4" s="109">
        <v>2020</v>
      </c>
      <c r="E4" s="111">
        <v>2021</v>
      </c>
      <c r="F4" s="340"/>
    </row>
    <row r="5" spans="1:6" ht="15" x14ac:dyDescent="0.25">
      <c r="A5" s="142" t="s">
        <v>145</v>
      </c>
      <c r="B5" s="198">
        <v>7519140</v>
      </c>
      <c r="C5" s="116">
        <v>8229640</v>
      </c>
      <c r="D5" s="112">
        <f>B5/8</f>
        <v>939892.5</v>
      </c>
      <c r="E5" s="113">
        <f>C5/8</f>
        <v>1028705</v>
      </c>
      <c r="F5" s="259">
        <f>(E5-D5)*100/D5</f>
        <v>9.4492189266325664</v>
      </c>
    </row>
    <row r="6" spans="1:6" ht="15" x14ac:dyDescent="0.25">
      <c r="A6" s="142" t="s">
        <v>146</v>
      </c>
      <c r="B6" s="112">
        <v>58241340</v>
      </c>
      <c r="C6" s="116">
        <v>60329120</v>
      </c>
      <c r="D6" s="112">
        <f t="shared" ref="D6:D51" si="0">B6/8</f>
        <v>7280167.5</v>
      </c>
      <c r="E6" s="113">
        <f t="shared" ref="E6:E51" si="1">C6/8</f>
        <v>7541140</v>
      </c>
      <c r="F6" s="259">
        <f t="shared" ref="F6:F7" si="2">(E6-D6)*100/D6</f>
        <v>3.5847046101617854</v>
      </c>
    </row>
    <row r="7" spans="1:6" ht="15" x14ac:dyDescent="0.25">
      <c r="A7" s="142" t="s">
        <v>147</v>
      </c>
      <c r="B7" s="112">
        <v>104659780</v>
      </c>
      <c r="C7" s="116">
        <v>102337580</v>
      </c>
      <c r="D7" s="112">
        <f t="shared" si="0"/>
        <v>13082472.5</v>
      </c>
      <c r="E7" s="113">
        <f t="shared" si="1"/>
        <v>12792197.5</v>
      </c>
      <c r="F7" s="259">
        <f t="shared" si="2"/>
        <v>-2.2188084094959879</v>
      </c>
    </row>
    <row r="8" spans="1:6" ht="15" x14ac:dyDescent="0.25">
      <c r="A8" s="142" t="s">
        <v>148</v>
      </c>
      <c r="B8" s="112">
        <v>82006060</v>
      </c>
      <c r="C8" s="116">
        <v>80274840</v>
      </c>
      <c r="D8" s="112">
        <f t="shared" si="0"/>
        <v>10250757.5</v>
      </c>
      <c r="E8" s="113">
        <f t="shared" si="1"/>
        <v>10034355</v>
      </c>
      <c r="F8" s="259">
        <f>(E8-D8)*100/D8</f>
        <v>-2.1110878878951143</v>
      </c>
    </row>
    <row r="9" spans="1:6" ht="15" x14ac:dyDescent="0.25">
      <c r="A9" s="142" t="s">
        <v>149</v>
      </c>
      <c r="B9" s="112">
        <v>152313320</v>
      </c>
      <c r="C9" s="116">
        <v>143231040</v>
      </c>
      <c r="D9" s="112">
        <f t="shared" si="0"/>
        <v>19039165</v>
      </c>
      <c r="E9" s="113">
        <f t="shared" si="1"/>
        <v>17903880</v>
      </c>
      <c r="F9" s="259">
        <f t="shared" ref="F9:F51" si="3">(E9-D9)*100/D9</f>
        <v>-5.9628928054355326</v>
      </c>
    </row>
    <row r="10" spans="1:6" ht="15" x14ac:dyDescent="0.25">
      <c r="A10" s="142" t="s">
        <v>150</v>
      </c>
      <c r="B10" s="112">
        <v>124264220</v>
      </c>
      <c r="C10" s="116">
        <v>116853760</v>
      </c>
      <c r="D10" s="112">
        <f t="shared" si="0"/>
        <v>15533027.5</v>
      </c>
      <c r="E10" s="113">
        <f t="shared" si="1"/>
        <v>14606720</v>
      </c>
      <c r="F10" s="259">
        <f t="shared" si="3"/>
        <v>-5.9634704181139186</v>
      </c>
    </row>
    <row r="11" spans="1:6" ht="15" x14ac:dyDescent="0.25">
      <c r="A11" s="142" t="s">
        <v>151</v>
      </c>
      <c r="B11" s="112">
        <v>61262140</v>
      </c>
      <c r="C11" s="116">
        <v>58326010</v>
      </c>
      <c r="D11" s="112">
        <f t="shared" si="0"/>
        <v>7657767.5</v>
      </c>
      <c r="E11" s="113">
        <f t="shared" si="1"/>
        <v>7290751.25</v>
      </c>
      <c r="F11" s="259">
        <f t="shared" si="3"/>
        <v>-4.7927316936692055</v>
      </c>
    </row>
    <row r="12" spans="1:6" ht="15" x14ac:dyDescent="0.25">
      <c r="A12" s="142" t="s">
        <v>152</v>
      </c>
      <c r="B12" s="112">
        <v>86795880</v>
      </c>
      <c r="C12" s="116">
        <v>90039380</v>
      </c>
      <c r="D12" s="112">
        <f t="shared" si="0"/>
        <v>10849485</v>
      </c>
      <c r="E12" s="113">
        <f t="shared" si="1"/>
        <v>11254922.5</v>
      </c>
      <c r="F12" s="259">
        <f t="shared" si="3"/>
        <v>3.7369285270222505</v>
      </c>
    </row>
    <row r="13" spans="1:6" ht="15" x14ac:dyDescent="0.25">
      <c r="A13" s="142" t="s">
        <v>153</v>
      </c>
      <c r="B13" s="112">
        <v>54548480</v>
      </c>
      <c r="C13" s="116">
        <v>49843000</v>
      </c>
      <c r="D13" s="112">
        <f t="shared" si="0"/>
        <v>6818560</v>
      </c>
      <c r="E13" s="113">
        <f t="shared" si="1"/>
        <v>6230375</v>
      </c>
      <c r="F13" s="259">
        <f t="shared" si="3"/>
        <v>-8.6262348648394962</v>
      </c>
    </row>
    <row r="14" spans="1:6" ht="15" x14ac:dyDescent="0.25">
      <c r="A14" s="142" t="s">
        <v>154</v>
      </c>
      <c r="B14" s="112">
        <v>64904520</v>
      </c>
      <c r="C14" s="116">
        <v>62010020</v>
      </c>
      <c r="D14" s="112">
        <f t="shared" si="0"/>
        <v>8113065</v>
      </c>
      <c r="E14" s="113">
        <f t="shared" si="1"/>
        <v>7751252.5</v>
      </c>
      <c r="F14" s="259">
        <f t="shared" si="3"/>
        <v>-4.4596277732275036</v>
      </c>
    </row>
    <row r="15" spans="1:6" ht="15" x14ac:dyDescent="0.25">
      <c r="A15" s="142" t="s">
        <v>155</v>
      </c>
      <c r="B15" s="112">
        <v>57545640</v>
      </c>
      <c r="C15" s="116">
        <v>56014360</v>
      </c>
      <c r="D15" s="112">
        <f t="shared" si="0"/>
        <v>7193205</v>
      </c>
      <c r="E15" s="113">
        <f t="shared" si="1"/>
        <v>7001795</v>
      </c>
      <c r="F15" s="259">
        <f t="shared" si="3"/>
        <v>-2.6609835254243412</v>
      </c>
    </row>
    <row r="16" spans="1:6" ht="15" x14ac:dyDescent="0.25">
      <c r="A16" s="142" t="s">
        <v>156</v>
      </c>
      <c r="B16" s="112">
        <v>64076640</v>
      </c>
      <c r="C16" s="116">
        <v>70135400</v>
      </c>
      <c r="D16" s="112">
        <f t="shared" si="0"/>
        <v>8009580</v>
      </c>
      <c r="E16" s="113">
        <f t="shared" si="1"/>
        <v>8766925</v>
      </c>
      <c r="F16" s="259">
        <f t="shared" si="3"/>
        <v>9.4554895512623638</v>
      </c>
    </row>
    <row r="17" spans="1:6" ht="15" x14ac:dyDescent="0.25">
      <c r="A17" s="142" t="s">
        <v>157</v>
      </c>
      <c r="B17" s="112">
        <v>70766200</v>
      </c>
      <c r="C17" s="116">
        <v>68702100</v>
      </c>
      <c r="D17" s="112">
        <f t="shared" si="0"/>
        <v>8845775</v>
      </c>
      <c r="E17" s="113">
        <f t="shared" si="1"/>
        <v>8587762.5</v>
      </c>
      <c r="F17" s="259">
        <f t="shared" si="3"/>
        <v>-2.9167879580929879</v>
      </c>
    </row>
    <row r="18" spans="1:6" ht="15" x14ac:dyDescent="0.25">
      <c r="A18" s="142" t="s">
        <v>158</v>
      </c>
      <c r="B18" s="112">
        <v>8388900</v>
      </c>
      <c r="C18" s="116">
        <v>15580480</v>
      </c>
      <c r="D18" s="112">
        <f t="shared" si="0"/>
        <v>1048612.5</v>
      </c>
      <c r="E18" s="113">
        <f t="shared" si="1"/>
        <v>1947560</v>
      </c>
      <c r="F18" s="259">
        <f t="shared" si="3"/>
        <v>85.727330162476605</v>
      </c>
    </row>
    <row r="19" spans="1:6" ht="15" x14ac:dyDescent="0.25">
      <c r="A19" s="142" t="s">
        <v>159</v>
      </c>
      <c r="B19" s="112">
        <v>42429460</v>
      </c>
      <c r="C19" s="116">
        <v>23138340</v>
      </c>
      <c r="D19" s="112">
        <f t="shared" si="0"/>
        <v>5303682.5</v>
      </c>
      <c r="E19" s="113">
        <f t="shared" si="1"/>
        <v>2892292.5</v>
      </c>
      <c r="F19" s="259">
        <f t="shared" si="3"/>
        <v>-45.466334004722192</v>
      </c>
    </row>
    <row r="20" spans="1:6" ht="15" x14ac:dyDescent="0.25">
      <c r="A20" s="142" t="s">
        <v>160</v>
      </c>
      <c r="B20" s="112">
        <v>78326360</v>
      </c>
      <c r="C20" s="116">
        <v>76992840</v>
      </c>
      <c r="D20" s="112">
        <f t="shared" si="0"/>
        <v>9790795</v>
      </c>
      <c r="E20" s="113">
        <f t="shared" si="1"/>
        <v>9624105</v>
      </c>
      <c r="F20" s="259">
        <f t="shared" si="3"/>
        <v>-1.7025175177296634</v>
      </c>
    </row>
    <row r="21" spans="1:6" ht="15" x14ac:dyDescent="0.25">
      <c r="A21" s="142" t="s">
        <v>161</v>
      </c>
      <c r="B21" s="112">
        <v>109088800</v>
      </c>
      <c r="C21" s="116">
        <v>121763320</v>
      </c>
      <c r="D21" s="112">
        <f t="shared" si="0"/>
        <v>13636100</v>
      </c>
      <c r="E21" s="113">
        <f t="shared" si="1"/>
        <v>15220415</v>
      </c>
      <c r="F21" s="259">
        <f t="shared" si="3"/>
        <v>11.61853462500275</v>
      </c>
    </row>
    <row r="22" spans="1:6" ht="15" x14ac:dyDescent="0.25">
      <c r="A22" s="142" t="s">
        <v>162</v>
      </c>
      <c r="B22" s="112">
        <v>72565260</v>
      </c>
      <c r="C22" s="116">
        <v>72709060</v>
      </c>
      <c r="D22" s="112">
        <f t="shared" si="0"/>
        <v>9070657.5</v>
      </c>
      <c r="E22" s="113">
        <f t="shared" si="1"/>
        <v>9088632.5</v>
      </c>
      <c r="F22" s="259">
        <f t="shared" si="3"/>
        <v>0.19816645044750064</v>
      </c>
    </row>
    <row r="23" spans="1:6" ht="15" x14ac:dyDescent="0.25">
      <c r="A23" s="142" t="s">
        <v>163</v>
      </c>
      <c r="B23" s="112">
        <v>112716610</v>
      </c>
      <c r="C23" s="116">
        <v>117954120</v>
      </c>
      <c r="D23" s="112">
        <f t="shared" si="0"/>
        <v>14089576.25</v>
      </c>
      <c r="E23" s="113">
        <f t="shared" si="1"/>
        <v>14744265</v>
      </c>
      <c r="F23" s="259">
        <f t="shared" si="3"/>
        <v>4.6466177433831621</v>
      </c>
    </row>
    <row r="24" spans="1:6" ht="15" x14ac:dyDescent="0.25">
      <c r="A24" s="142" t="s">
        <v>164</v>
      </c>
      <c r="B24" s="112">
        <v>91107240</v>
      </c>
      <c r="C24" s="116">
        <v>91373120</v>
      </c>
      <c r="D24" s="112">
        <f t="shared" si="0"/>
        <v>11388405</v>
      </c>
      <c r="E24" s="113">
        <f t="shared" si="1"/>
        <v>11421640</v>
      </c>
      <c r="F24" s="259">
        <f t="shared" si="3"/>
        <v>0.29183191149243465</v>
      </c>
    </row>
    <row r="25" spans="1:6" ht="15" x14ac:dyDescent="0.25">
      <c r="A25" s="142" t="s">
        <v>165</v>
      </c>
      <c r="B25" s="112">
        <v>54862280</v>
      </c>
      <c r="C25" s="116">
        <v>52368860</v>
      </c>
      <c r="D25" s="112">
        <f t="shared" si="0"/>
        <v>6857785</v>
      </c>
      <c r="E25" s="113">
        <f t="shared" si="1"/>
        <v>6546107.5</v>
      </c>
      <c r="F25" s="259">
        <f t="shared" si="3"/>
        <v>-4.5448712667428328</v>
      </c>
    </row>
    <row r="26" spans="1:6" ht="15" x14ac:dyDescent="0.25">
      <c r="A26" s="142" t="s">
        <v>166</v>
      </c>
      <c r="B26" s="112">
        <v>122985800</v>
      </c>
      <c r="C26" s="116">
        <v>117257270</v>
      </c>
      <c r="D26" s="112">
        <f t="shared" si="0"/>
        <v>15373225</v>
      </c>
      <c r="E26" s="113">
        <f t="shared" si="1"/>
        <v>14657158.75</v>
      </c>
      <c r="F26" s="259">
        <f t="shared" si="3"/>
        <v>-4.6578792023144135</v>
      </c>
    </row>
    <row r="27" spans="1:6" ht="15" x14ac:dyDescent="0.25">
      <c r="A27" s="142" t="s">
        <v>167</v>
      </c>
      <c r="B27" s="112">
        <v>92973620</v>
      </c>
      <c r="C27" s="116">
        <v>90458740</v>
      </c>
      <c r="D27" s="112">
        <f t="shared" si="0"/>
        <v>11621702.5</v>
      </c>
      <c r="E27" s="113">
        <f t="shared" si="1"/>
        <v>11307342.5</v>
      </c>
      <c r="F27" s="259">
        <f t="shared" si="3"/>
        <v>-2.7049393150444181</v>
      </c>
    </row>
    <row r="28" spans="1:6" ht="15" x14ac:dyDescent="0.25">
      <c r="A28" s="142" t="s">
        <v>168</v>
      </c>
      <c r="B28" s="112">
        <v>96720280</v>
      </c>
      <c r="C28" s="116">
        <v>96500790</v>
      </c>
      <c r="D28" s="112">
        <f t="shared" si="0"/>
        <v>12090035</v>
      </c>
      <c r="E28" s="113">
        <f t="shared" si="1"/>
        <v>12062598.75</v>
      </c>
      <c r="F28" s="259">
        <f t="shared" si="3"/>
        <v>-0.22693275908630536</v>
      </c>
    </row>
    <row r="29" spans="1:6" ht="15" x14ac:dyDescent="0.25">
      <c r="A29" s="142" t="s">
        <v>169</v>
      </c>
      <c r="B29" s="112">
        <v>168273080</v>
      </c>
      <c r="C29" s="116">
        <v>153743700</v>
      </c>
      <c r="D29" s="112">
        <f t="shared" si="0"/>
        <v>21034135</v>
      </c>
      <c r="E29" s="113">
        <f t="shared" si="1"/>
        <v>19217962.5</v>
      </c>
      <c r="F29" s="259">
        <f t="shared" si="3"/>
        <v>-8.6344054557033125</v>
      </c>
    </row>
    <row r="30" spans="1:6" ht="15" x14ac:dyDescent="0.25">
      <c r="A30" s="142" t="s">
        <v>170</v>
      </c>
      <c r="B30" s="112">
        <v>107776330</v>
      </c>
      <c r="C30" s="116">
        <v>106068040</v>
      </c>
      <c r="D30" s="112">
        <f t="shared" si="0"/>
        <v>13472041.25</v>
      </c>
      <c r="E30" s="113">
        <f t="shared" si="1"/>
        <v>13258505</v>
      </c>
      <c r="F30" s="259">
        <f t="shared" si="3"/>
        <v>-1.5850326319331898</v>
      </c>
    </row>
    <row r="31" spans="1:6" ht="15" x14ac:dyDescent="0.25">
      <c r="A31" s="142" t="s">
        <v>171</v>
      </c>
      <c r="B31" s="112">
        <v>148794420</v>
      </c>
      <c r="C31" s="116">
        <v>153398020</v>
      </c>
      <c r="D31" s="112">
        <f t="shared" si="0"/>
        <v>18599302.5</v>
      </c>
      <c r="E31" s="113">
        <f t="shared" si="1"/>
        <v>19174752.5</v>
      </c>
      <c r="F31" s="259">
        <f t="shared" si="3"/>
        <v>3.09393322679708</v>
      </c>
    </row>
    <row r="32" spans="1:6" ht="15" x14ac:dyDescent="0.25">
      <c r="A32" s="142" t="s">
        <v>172</v>
      </c>
      <c r="B32" s="112">
        <v>83855370</v>
      </c>
      <c r="C32" s="116">
        <v>53686920</v>
      </c>
      <c r="D32" s="112">
        <f t="shared" si="0"/>
        <v>10481921.25</v>
      </c>
      <c r="E32" s="113">
        <f t="shared" si="1"/>
        <v>6710865</v>
      </c>
      <c r="F32" s="259">
        <f t="shared" si="3"/>
        <v>-35.976765709816796</v>
      </c>
    </row>
    <row r="33" spans="1:6" ht="15" x14ac:dyDescent="0.25">
      <c r="A33" s="142" t="s">
        <v>173</v>
      </c>
      <c r="B33" s="112">
        <v>72017170</v>
      </c>
      <c r="C33" s="116">
        <v>66164220</v>
      </c>
      <c r="D33" s="112">
        <f t="shared" si="0"/>
        <v>9002146.25</v>
      </c>
      <c r="E33" s="113">
        <f t="shared" si="1"/>
        <v>8270527.5</v>
      </c>
      <c r="F33" s="259">
        <f t="shared" si="3"/>
        <v>-8.1271591205263967</v>
      </c>
    </row>
    <row r="34" spans="1:6" ht="15" x14ac:dyDescent="0.25">
      <c r="A34" s="142" t="s">
        <v>174</v>
      </c>
      <c r="B34" s="112">
        <v>32909000</v>
      </c>
      <c r="C34" s="116">
        <v>41708280</v>
      </c>
      <c r="D34" s="112">
        <f t="shared" si="0"/>
        <v>4113625</v>
      </c>
      <c r="E34" s="113">
        <f t="shared" si="1"/>
        <v>5213535</v>
      </c>
      <c r="F34" s="259">
        <f t="shared" si="3"/>
        <v>26.738217508888145</v>
      </c>
    </row>
    <row r="35" spans="1:6" ht="15" x14ac:dyDescent="0.25">
      <c r="A35" s="142" t="s">
        <v>175</v>
      </c>
      <c r="B35" s="112">
        <v>74300</v>
      </c>
      <c r="C35" s="116">
        <v>1112280</v>
      </c>
      <c r="D35" s="112">
        <f t="shared" si="0"/>
        <v>9287.5</v>
      </c>
      <c r="E35" s="113">
        <f t="shared" si="1"/>
        <v>139035</v>
      </c>
      <c r="F35" s="259" t="s">
        <v>57</v>
      </c>
    </row>
    <row r="36" spans="1:6" ht="15" x14ac:dyDescent="0.25">
      <c r="A36" s="142" t="s">
        <v>176</v>
      </c>
      <c r="B36" s="112">
        <v>75129380</v>
      </c>
      <c r="C36" s="116">
        <v>69516720</v>
      </c>
      <c r="D36" s="112">
        <f t="shared" si="0"/>
        <v>9391172.5</v>
      </c>
      <c r="E36" s="113">
        <f t="shared" si="1"/>
        <v>8689590</v>
      </c>
      <c r="F36" s="259">
        <f t="shared" si="3"/>
        <v>-7.4706592813623649</v>
      </c>
    </row>
    <row r="37" spans="1:6" ht="15" x14ac:dyDescent="0.25">
      <c r="A37" s="142" t="s">
        <v>177</v>
      </c>
      <c r="B37" s="112">
        <v>15741800</v>
      </c>
      <c r="C37" s="116">
        <v>17940300</v>
      </c>
      <c r="D37" s="112">
        <f t="shared" si="0"/>
        <v>1967725</v>
      </c>
      <c r="E37" s="113">
        <f t="shared" si="1"/>
        <v>2242537.5</v>
      </c>
      <c r="F37" s="259">
        <f t="shared" si="3"/>
        <v>13.966001346732902</v>
      </c>
    </row>
    <row r="38" spans="1:6" ht="15" x14ac:dyDescent="0.25">
      <c r="A38" s="142" t="s">
        <v>178</v>
      </c>
      <c r="B38" s="112">
        <v>86195460</v>
      </c>
      <c r="C38" s="116">
        <v>82276860</v>
      </c>
      <c r="D38" s="112">
        <f t="shared" si="0"/>
        <v>10774432.5</v>
      </c>
      <c r="E38" s="113">
        <f t="shared" si="1"/>
        <v>10284607.5</v>
      </c>
      <c r="F38" s="259">
        <f t="shared" si="3"/>
        <v>-4.5461791143060202</v>
      </c>
    </row>
    <row r="39" spans="1:6" ht="15" x14ac:dyDescent="0.25">
      <c r="A39" s="142" t="s">
        <v>179</v>
      </c>
      <c r="B39" s="112">
        <v>71886080</v>
      </c>
      <c r="C39" s="116">
        <v>76206500</v>
      </c>
      <c r="D39" s="112">
        <f t="shared" si="0"/>
        <v>8985760</v>
      </c>
      <c r="E39" s="113">
        <f t="shared" si="1"/>
        <v>9525812.5</v>
      </c>
      <c r="F39" s="259">
        <f t="shared" si="3"/>
        <v>6.0100926354587703</v>
      </c>
    </row>
    <row r="40" spans="1:6" ht="15" x14ac:dyDescent="0.25">
      <c r="A40" s="142" t="s">
        <v>180</v>
      </c>
      <c r="B40" s="112">
        <v>145080310</v>
      </c>
      <c r="C40" s="116">
        <v>134839880</v>
      </c>
      <c r="D40" s="112">
        <f t="shared" si="0"/>
        <v>18135038.75</v>
      </c>
      <c r="E40" s="113">
        <f t="shared" si="1"/>
        <v>16854985</v>
      </c>
      <c r="F40" s="259">
        <f t="shared" si="3"/>
        <v>-7.0584561061387312</v>
      </c>
    </row>
    <row r="41" spans="1:6" ht="15" x14ac:dyDescent="0.25">
      <c r="A41" s="142" t="s">
        <v>181</v>
      </c>
      <c r="B41" s="112">
        <v>106513200</v>
      </c>
      <c r="C41" s="116">
        <v>100076480</v>
      </c>
      <c r="D41" s="112">
        <f t="shared" si="0"/>
        <v>13314150</v>
      </c>
      <c r="E41" s="113">
        <f t="shared" si="1"/>
        <v>12509560</v>
      </c>
      <c r="F41" s="259">
        <f t="shared" si="3"/>
        <v>-6.0431195382356364</v>
      </c>
    </row>
    <row r="42" spans="1:6" ht="15" x14ac:dyDescent="0.25">
      <c r="A42" s="142" t="s">
        <v>182</v>
      </c>
      <c r="B42" s="112">
        <v>60393480</v>
      </c>
      <c r="C42" s="116">
        <v>63480300</v>
      </c>
      <c r="D42" s="112">
        <f t="shared" si="0"/>
        <v>7549185</v>
      </c>
      <c r="E42" s="113">
        <f t="shared" si="1"/>
        <v>7935037.5</v>
      </c>
      <c r="F42" s="259">
        <f t="shared" si="3"/>
        <v>5.1111808758163964</v>
      </c>
    </row>
    <row r="43" spans="1:6" ht="15" x14ac:dyDescent="0.25">
      <c r="A43" s="142" t="s">
        <v>183</v>
      </c>
      <c r="B43" s="112">
        <v>0</v>
      </c>
      <c r="C43" s="116">
        <v>0</v>
      </c>
      <c r="D43" s="112">
        <f t="shared" si="0"/>
        <v>0</v>
      </c>
      <c r="E43" s="113">
        <f t="shared" si="1"/>
        <v>0</v>
      </c>
      <c r="F43" s="259" t="s">
        <v>57</v>
      </c>
    </row>
    <row r="44" spans="1:6" ht="15" x14ac:dyDescent="0.25">
      <c r="A44" s="142" t="s">
        <v>184</v>
      </c>
      <c r="B44" s="112">
        <v>2826980</v>
      </c>
      <c r="C44" s="116">
        <v>3598420</v>
      </c>
      <c r="D44" s="112">
        <f t="shared" si="0"/>
        <v>353372.5</v>
      </c>
      <c r="E44" s="113">
        <f t="shared" si="1"/>
        <v>449802.5</v>
      </c>
      <c r="F44" s="259">
        <f t="shared" si="3"/>
        <v>27.288484531195834</v>
      </c>
    </row>
    <row r="45" spans="1:6" ht="15" x14ac:dyDescent="0.25">
      <c r="A45" s="142" t="s">
        <v>185</v>
      </c>
      <c r="B45" s="112">
        <v>2213800</v>
      </c>
      <c r="C45" s="116">
        <v>3229180</v>
      </c>
      <c r="D45" s="112">
        <f t="shared" si="0"/>
        <v>276725</v>
      </c>
      <c r="E45" s="113">
        <f t="shared" si="1"/>
        <v>403647.5</v>
      </c>
      <c r="F45" s="259" t="s">
        <v>57</v>
      </c>
    </row>
    <row r="46" spans="1:6" ht="15" x14ac:dyDescent="0.25">
      <c r="A46" s="142" t="s">
        <v>186</v>
      </c>
      <c r="B46" s="112">
        <v>1306490</v>
      </c>
      <c r="C46" s="116">
        <v>482880</v>
      </c>
      <c r="D46" s="112">
        <f t="shared" si="0"/>
        <v>163311.25</v>
      </c>
      <c r="E46" s="113">
        <f t="shared" si="1"/>
        <v>60360</v>
      </c>
      <c r="F46" s="259">
        <f t="shared" si="3"/>
        <v>-63.03990080291468</v>
      </c>
    </row>
    <row r="47" spans="1:6" ht="15" x14ac:dyDescent="0.25">
      <c r="A47" s="142" t="s">
        <v>187</v>
      </c>
      <c r="B47" s="112">
        <v>1472400</v>
      </c>
      <c r="C47" s="116">
        <v>891340</v>
      </c>
      <c r="D47" s="112">
        <f t="shared" si="0"/>
        <v>184050</v>
      </c>
      <c r="E47" s="113">
        <f t="shared" si="1"/>
        <v>111417.5</v>
      </c>
      <c r="F47" s="259">
        <f t="shared" si="3"/>
        <v>-39.463461016028255</v>
      </c>
    </row>
    <row r="48" spans="1:6" ht="15" x14ac:dyDescent="0.25">
      <c r="A48" s="142" t="s">
        <v>188</v>
      </c>
      <c r="B48" s="112">
        <v>21260330</v>
      </c>
      <c r="C48" s="116">
        <v>21446460</v>
      </c>
      <c r="D48" s="112">
        <f t="shared" si="0"/>
        <v>2657541.25</v>
      </c>
      <c r="E48" s="113">
        <f t="shared" si="1"/>
        <v>2680807.5</v>
      </c>
      <c r="F48" s="259">
        <f t="shared" si="3"/>
        <v>0.87548029593143661</v>
      </c>
    </row>
    <row r="49" spans="1:6" ht="15" x14ac:dyDescent="0.25">
      <c r="A49" s="142" t="s">
        <v>190</v>
      </c>
      <c r="B49" s="112">
        <v>119900</v>
      </c>
      <c r="C49" s="113">
        <v>55980</v>
      </c>
      <c r="D49" s="112">
        <f t="shared" si="0"/>
        <v>14987.5</v>
      </c>
      <c r="E49" s="113">
        <f t="shared" si="1"/>
        <v>6997.5</v>
      </c>
      <c r="F49" s="259" t="s">
        <v>57</v>
      </c>
    </row>
    <row r="50" spans="1:6" ht="15" x14ac:dyDescent="0.25">
      <c r="A50" s="306" t="s">
        <v>256</v>
      </c>
      <c r="B50" s="123">
        <v>0</v>
      </c>
      <c r="C50" s="124">
        <v>191920</v>
      </c>
      <c r="D50" s="112">
        <f t="shared" si="0"/>
        <v>0</v>
      </c>
      <c r="E50" s="113">
        <f>C50/8</f>
        <v>23990</v>
      </c>
      <c r="F50" s="259" t="s">
        <v>57</v>
      </c>
    </row>
    <row r="51" spans="1:6" ht="15" x14ac:dyDescent="0.25">
      <c r="A51" s="178" t="s">
        <v>20</v>
      </c>
      <c r="B51" s="126">
        <v>3074907250</v>
      </c>
      <c r="C51" s="130">
        <v>2992537870</v>
      </c>
      <c r="D51" s="118">
        <f t="shared" si="0"/>
        <v>384363406.25</v>
      </c>
      <c r="E51" s="120">
        <f t="shared" si="1"/>
        <v>374067233.75</v>
      </c>
      <c r="F51" s="260">
        <f t="shared" si="3"/>
        <v>-2.6787598227556293</v>
      </c>
    </row>
    <row r="53" spans="1:6" ht="15" x14ac:dyDescent="0.25">
      <c r="A53" s="34"/>
      <c r="B53" s="35"/>
    </row>
    <row r="54" spans="1:6" x14ac:dyDescent="0.2">
      <c r="A54" s="87" t="s">
        <v>242</v>
      </c>
      <c r="B54" s="35"/>
    </row>
    <row r="55" spans="1:6" x14ac:dyDescent="0.2">
      <c r="A55" s="74" t="s">
        <v>243</v>
      </c>
    </row>
    <row r="56" spans="1:6" x14ac:dyDescent="0.2">
      <c r="A56" s="74" t="s">
        <v>265</v>
      </c>
    </row>
  </sheetData>
  <mergeCells count="5">
    <mergeCell ref="B3:C3"/>
    <mergeCell ref="D3:E3"/>
    <mergeCell ref="F3:F4"/>
    <mergeCell ref="A3:A4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J56"/>
  <sheetViews>
    <sheetView zoomScaleNormal="100" workbookViewId="0">
      <selection activeCell="B2" sqref="B2:AJ2"/>
    </sheetView>
  </sheetViews>
  <sheetFormatPr defaultRowHeight="14.25" x14ac:dyDescent="0.2"/>
  <cols>
    <col min="1" max="1" width="33.5703125" style="107" customWidth="1"/>
    <col min="2" max="33" width="10" style="107" customWidth="1"/>
    <col min="34" max="35" width="13.7109375" style="107" bestFit="1" customWidth="1"/>
    <col min="36" max="36" width="14" style="107" customWidth="1"/>
    <col min="37" max="16384" width="9.140625" style="107"/>
  </cols>
  <sheetData>
    <row r="2" spans="1:36" ht="24.75" customHeight="1" x14ac:dyDescent="0.2">
      <c r="A2" s="108"/>
      <c r="B2" s="326" t="s">
        <v>132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</row>
    <row r="3" spans="1:36" ht="15" x14ac:dyDescent="0.25">
      <c r="A3" s="333" t="s">
        <v>21</v>
      </c>
      <c r="B3" s="330">
        <v>2019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2"/>
      <c r="N3" s="330">
        <v>2020</v>
      </c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2"/>
      <c r="Z3" s="330">
        <v>2021</v>
      </c>
      <c r="AA3" s="331"/>
      <c r="AB3" s="331"/>
      <c r="AC3" s="331"/>
      <c r="AD3" s="331"/>
      <c r="AE3" s="331"/>
      <c r="AF3" s="331"/>
      <c r="AG3" s="332"/>
      <c r="AH3" s="335" t="s">
        <v>5</v>
      </c>
      <c r="AI3" s="328" t="s">
        <v>6</v>
      </c>
      <c r="AJ3" s="328" t="s">
        <v>227</v>
      </c>
    </row>
    <row r="4" spans="1:36" ht="15" x14ac:dyDescent="0.25">
      <c r="A4" s="334"/>
      <c r="B4" s="109" t="s">
        <v>7</v>
      </c>
      <c r="C4" s="110" t="s">
        <v>8</v>
      </c>
      <c r="D4" s="110" t="s">
        <v>9</v>
      </c>
      <c r="E4" s="110" t="s">
        <v>10</v>
      </c>
      <c r="F4" s="110" t="s">
        <v>11</v>
      </c>
      <c r="G4" s="110" t="s">
        <v>12</v>
      </c>
      <c r="H4" s="110" t="s">
        <v>13</v>
      </c>
      <c r="I4" s="110" t="s">
        <v>14</v>
      </c>
      <c r="J4" s="110" t="s">
        <v>15</v>
      </c>
      <c r="K4" s="110" t="s">
        <v>16</v>
      </c>
      <c r="L4" s="110" t="s">
        <v>17</v>
      </c>
      <c r="M4" s="111" t="s">
        <v>18</v>
      </c>
      <c r="N4" s="109" t="s">
        <v>7</v>
      </c>
      <c r="O4" s="110" t="s">
        <v>8</v>
      </c>
      <c r="P4" s="110" t="s">
        <v>9</v>
      </c>
      <c r="Q4" s="110" t="s">
        <v>10</v>
      </c>
      <c r="R4" s="110" t="s">
        <v>11</v>
      </c>
      <c r="S4" s="110" t="s">
        <v>12</v>
      </c>
      <c r="T4" s="110" t="s">
        <v>13</v>
      </c>
      <c r="U4" s="110" t="s">
        <v>14</v>
      </c>
      <c r="V4" s="110" t="s">
        <v>15</v>
      </c>
      <c r="W4" s="110" t="s">
        <v>16</v>
      </c>
      <c r="X4" s="110" t="s">
        <v>17</v>
      </c>
      <c r="Y4" s="110" t="s">
        <v>18</v>
      </c>
      <c r="Z4" s="109" t="s">
        <v>7</v>
      </c>
      <c r="AA4" s="110" t="s">
        <v>8</v>
      </c>
      <c r="AB4" s="110" t="s">
        <v>9</v>
      </c>
      <c r="AC4" s="110" t="s">
        <v>10</v>
      </c>
      <c r="AD4" s="110" t="s">
        <v>11</v>
      </c>
      <c r="AE4" s="110" t="s">
        <v>12</v>
      </c>
      <c r="AF4" s="110" t="s">
        <v>13</v>
      </c>
      <c r="AG4" s="110" t="s">
        <v>14</v>
      </c>
      <c r="AH4" s="336"/>
      <c r="AI4" s="329"/>
      <c r="AJ4" s="329"/>
    </row>
    <row r="5" spans="1:36" ht="15" x14ac:dyDescent="0.25">
      <c r="A5" s="142" t="s">
        <v>145</v>
      </c>
      <c r="B5" s="112">
        <v>99</v>
      </c>
      <c r="C5" s="113">
        <v>94</v>
      </c>
      <c r="D5" s="113">
        <v>139</v>
      </c>
      <c r="E5" s="113">
        <v>146</v>
      </c>
      <c r="F5" s="113">
        <v>180</v>
      </c>
      <c r="G5" s="113">
        <v>255</v>
      </c>
      <c r="H5" s="113">
        <v>256</v>
      </c>
      <c r="I5" s="113">
        <v>254</v>
      </c>
      <c r="J5" s="113">
        <v>179</v>
      </c>
      <c r="K5" s="113">
        <v>146</v>
      </c>
      <c r="L5" s="113">
        <v>118</v>
      </c>
      <c r="M5" s="114">
        <v>101</v>
      </c>
      <c r="N5" s="112">
        <v>95</v>
      </c>
      <c r="O5" s="113">
        <v>79</v>
      </c>
      <c r="P5" s="113">
        <v>117</v>
      </c>
      <c r="Q5" s="113">
        <v>95</v>
      </c>
      <c r="R5" s="113">
        <v>115</v>
      </c>
      <c r="S5" s="113">
        <v>220</v>
      </c>
      <c r="T5" s="113">
        <v>248</v>
      </c>
      <c r="U5" s="113">
        <v>236</v>
      </c>
      <c r="V5" s="113">
        <v>200</v>
      </c>
      <c r="W5" s="113">
        <v>169</v>
      </c>
      <c r="X5" s="113">
        <v>123</v>
      </c>
      <c r="Y5" s="113">
        <v>117</v>
      </c>
      <c r="Z5" s="112">
        <v>92</v>
      </c>
      <c r="AA5" s="113">
        <v>95</v>
      </c>
      <c r="AB5" s="113">
        <v>122</v>
      </c>
      <c r="AC5" s="113">
        <v>145</v>
      </c>
      <c r="AD5" s="113">
        <v>184</v>
      </c>
      <c r="AE5" s="113">
        <v>206</v>
      </c>
      <c r="AF5" s="113">
        <v>226</v>
      </c>
      <c r="AG5" s="113">
        <v>200</v>
      </c>
      <c r="AH5" s="115">
        <v>1967</v>
      </c>
      <c r="AI5" s="116">
        <f>N5+O5+P5+Q5+R5+S5+T5+U5+V5+W5+X5+Y5</f>
        <v>1814</v>
      </c>
      <c r="AJ5" s="198">
        <f>Z5+AA5+AB5+AC5+AD5+AE5+AF5+AG5</f>
        <v>1270</v>
      </c>
    </row>
    <row r="6" spans="1:36" ht="15" x14ac:dyDescent="0.25">
      <c r="A6" s="142" t="s">
        <v>146</v>
      </c>
      <c r="B6" s="112">
        <v>656</v>
      </c>
      <c r="C6" s="113">
        <v>574</v>
      </c>
      <c r="D6" s="113">
        <v>691</v>
      </c>
      <c r="E6" s="113">
        <v>657</v>
      </c>
      <c r="F6" s="113">
        <v>708</v>
      </c>
      <c r="G6" s="113">
        <v>708</v>
      </c>
      <c r="H6" s="113">
        <v>734</v>
      </c>
      <c r="I6" s="113">
        <v>678</v>
      </c>
      <c r="J6" s="113">
        <v>723</v>
      </c>
      <c r="K6" s="113">
        <v>725</v>
      </c>
      <c r="L6" s="113">
        <v>709</v>
      </c>
      <c r="M6" s="114">
        <v>702</v>
      </c>
      <c r="N6" s="112">
        <v>689</v>
      </c>
      <c r="O6" s="113">
        <v>655</v>
      </c>
      <c r="P6" s="113">
        <v>721</v>
      </c>
      <c r="Q6" s="113">
        <v>692</v>
      </c>
      <c r="R6" s="113">
        <v>767</v>
      </c>
      <c r="S6" s="113">
        <v>850</v>
      </c>
      <c r="T6" s="113">
        <v>852</v>
      </c>
      <c r="U6" s="113">
        <v>741</v>
      </c>
      <c r="V6" s="113">
        <v>778</v>
      </c>
      <c r="W6" s="113">
        <v>786</v>
      </c>
      <c r="X6" s="113">
        <v>751</v>
      </c>
      <c r="Y6" s="113">
        <v>754</v>
      </c>
      <c r="Z6" s="112">
        <v>741</v>
      </c>
      <c r="AA6" s="113">
        <v>635</v>
      </c>
      <c r="AB6" s="113">
        <v>761</v>
      </c>
      <c r="AC6" s="113">
        <v>735</v>
      </c>
      <c r="AD6" s="113">
        <v>830</v>
      </c>
      <c r="AE6" s="113">
        <v>824</v>
      </c>
      <c r="AF6" s="113">
        <v>804</v>
      </c>
      <c r="AG6" s="113">
        <v>842</v>
      </c>
      <c r="AH6" s="115">
        <v>8265</v>
      </c>
      <c r="AI6" s="116">
        <f t="shared" ref="AI6:AI49" si="0">N6+O6+P6+Q6+R6+S6+T6+U6+V6+W6+X6+Y6</f>
        <v>9036</v>
      </c>
      <c r="AJ6" s="112">
        <f t="shared" ref="AJ6:AJ50" si="1">Z6+AA6+AB6+AC6+AD6+AE6+AF6+AG6</f>
        <v>6172</v>
      </c>
    </row>
    <row r="7" spans="1:36" ht="15" x14ac:dyDescent="0.25">
      <c r="A7" s="142" t="s">
        <v>147</v>
      </c>
      <c r="B7" s="112">
        <v>2845</v>
      </c>
      <c r="C7" s="113">
        <v>2642</v>
      </c>
      <c r="D7" s="113">
        <v>2961</v>
      </c>
      <c r="E7" s="113">
        <v>2851</v>
      </c>
      <c r="F7" s="113">
        <v>2931</v>
      </c>
      <c r="G7" s="113">
        <v>2790</v>
      </c>
      <c r="H7" s="113">
        <v>2991</v>
      </c>
      <c r="I7" s="113">
        <v>2837</v>
      </c>
      <c r="J7" s="113">
        <v>1689</v>
      </c>
      <c r="K7" s="113">
        <v>2787</v>
      </c>
      <c r="L7" s="113">
        <v>2792</v>
      </c>
      <c r="M7" s="114">
        <v>3040</v>
      </c>
      <c r="N7" s="112">
        <v>2910</v>
      </c>
      <c r="O7" s="113">
        <v>2741</v>
      </c>
      <c r="P7" s="113">
        <v>2881</v>
      </c>
      <c r="Q7" s="113">
        <v>2595</v>
      </c>
      <c r="R7" s="113">
        <v>2650</v>
      </c>
      <c r="S7" s="113">
        <v>2765</v>
      </c>
      <c r="T7" s="113">
        <v>2868</v>
      </c>
      <c r="U7" s="113">
        <v>2779</v>
      </c>
      <c r="V7" s="113">
        <v>2723</v>
      </c>
      <c r="W7" s="113">
        <v>2730</v>
      </c>
      <c r="X7" s="113">
        <v>2617</v>
      </c>
      <c r="Y7" s="113">
        <v>2742</v>
      </c>
      <c r="Z7" s="112">
        <v>2645</v>
      </c>
      <c r="AA7" s="113">
        <v>2363</v>
      </c>
      <c r="AB7" s="113">
        <v>2666</v>
      </c>
      <c r="AC7" s="113">
        <v>2611</v>
      </c>
      <c r="AD7" s="113">
        <v>2586</v>
      </c>
      <c r="AE7" s="113">
        <v>2549</v>
      </c>
      <c r="AF7" s="113">
        <v>2650</v>
      </c>
      <c r="AG7" s="113">
        <v>2621</v>
      </c>
      <c r="AH7" s="115">
        <v>33156</v>
      </c>
      <c r="AI7" s="116">
        <f t="shared" si="0"/>
        <v>33001</v>
      </c>
      <c r="AJ7" s="112">
        <f t="shared" si="1"/>
        <v>20691</v>
      </c>
    </row>
    <row r="8" spans="1:36" ht="15" x14ac:dyDescent="0.25">
      <c r="A8" s="142" t="s">
        <v>148</v>
      </c>
      <c r="B8" s="112">
        <v>883</v>
      </c>
      <c r="C8" s="113">
        <v>699</v>
      </c>
      <c r="D8" s="113">
        <v>904</v>
      </c>
      <c r="E8" s="113">
        <v>938</v>
      </c>
      <c r="F8" s="113">
        <v>868</v>
      </c>
      <c r="G8" s="113">
        <v>798</v>
      </c>
      <c r="H8" s="113">
        <v>1103</v>
      </c>
      <c r="I8" s="113">
        <v>1204</v>
      </c>
      <c r="J8" s="113">
        <v>1336</v>
      </c>
      <c r="K8" s="113">
        <v>1219</v>
      </c>
      <c r="L8" s="113">
        <v>1188</v>
      </c>
      <c r="M8" s="114">
        <v>1220</v>
      </c>
      <c r="N8" s="112">
        <v>1223</v>
      </c>
      <c r="O8" s="113">
        <v>1197</v>
      </c>
      <c r="P8" s="113">
        <v>1278</v>
      </c>
      <c r="Q8" s="113">
        <v>1192</v>
      </c>
      <c r="R8" s="113">
        <v>1244</v>
      </c>
      <c r="S8" s="113">
        <v>1369</v>
      </c>
      <c r="T8" s="113">
        <v>1324</v>
      </c>
      <c r="U8" s="113">
        <v>1259</v>
      </c>
      <c r="V8" s="113">
        <v>1257</v>
      </c>
      <c r="W8" s="113">
        <v>1351</v>
      </c>
      <c r="X8" s="113">
        <v>1248</v>
      </c>
      <c r="Y8" s="113">
        <v>1275</v>
      </c>
      <c r="Z8" s="112">
        <v>1230</v>
      </c>
      <c r="AA8" s="113">
        <v>1126</v>
      </c>
      <c r="AB8" s="113">
        <v>1233</v>
      </c>
      <c r="AC8" s="113">
        <v>1165</v>
      </c>
      <c r="AD8" s="113">
        <v>1252</v>
      </c>
      <c r="AE8" s="113">
        <v>1153</v>
      </c>
      <c r="AF8" s="113">
        <v>1240</v>
      </c>
      <c r="AG8" s="113">
        <v>1214</v>
      </c>
      <c r="AH8" s="115">
        <v>12360</v>
      </c>
      <c r="AI8" s="116">
        <f t="shared" si="0"/>
        <v>15217</v>
      </c>
      <c r="AJ8" s="112">
        <f t="shared" si="1"/>
        <v>9613</v>
      </c>
    </row>
    <row r="9" spans="1:36" ht="15" x14ac:dyDescent="0.25">
      <c r="A9" s="142" t="s">
        <v>149</v>
      </c>
      <c r="B9" s="112">
        <v>2576</v>
      </c>
      <c r="C9" s="113">
        <v>2368</v>
      </c>
      <c r="D9" s="113">
        <v>2736</v>
      </c>
      <c r="E9" s="113">
        <v>2537</v>
      </c>
      <c r="F9" s="113">
        <v>2554</v>
      </c>
      <c r="G9" s="113">
        <v>2415</v>
      </c>
      <c r="H9" s="113">
        <v>2569</v>
      </c>
      <c r="I9" s="113">
        <v>2497</v>
      </c>
      <c r="J9" s="113">
        <v>2492</v>
      </c>
      <c r="K9" s="113">
        <v>2562</v>
      </c>
      <c r="L9" s="113">
        <v>2456</v>
      </c>
      <c r="M9" s="114">
        <v>2514</v>
      </c>
      <c r="N9" s="112">
        <v>2503</v>
      </c>
      <c r="O9" s="113">
        <v>2380</v>
      </c>
      <c r="P9" s="113">
        <v>2644</v>
      </c>
      <c r="Q9" s="113">
        <v>2447</v>
      </c>
      <c r="R9" s="113">
        <v>2564</v>
      </c>
      <c r="S9" s="113">
        <v>2573</v>
      </c>
      <c r="T9" s="113">
        <v>2568</v>
      </c>
      <c r="U9" s="113">
        <v>2524</v>
      </c>
      <c r="V9" s="113">
        <v>2508</v>
      </c>
      <c r="W9" s="113">
        <v>2534</v>
      </c>
      <c r="X9" s="113">
        <v>2437</v>
      </c>
      <c r="Y9" s="113">
        <v>2505</v>
      </c>
      <c r="Z9" s="112">
        <v>2511</v>
      </c>
      <c r="AA9" s="113">
        <v>2225</v>
      </c>
      <c r="AB9" s="113">
        <v>2513</v>
      </c>
      <c r="AC9" s="113">
        <v>2541</v>
      </c>
      <c r="AD9" s="113">
        <v>2685</v>
      </c>
      <c r="AE9" s="113">
        <v>2610</v>
      </c>
      <c r="AF9" s="113">
        <v>2594</v>
      </c>
      <c r="AG9" s="113">
        <v>2692</v>
      </c>
      <c r="AH9" s="115">
        <v>30276</v>
      </c>
      <c r="AI9" s="116">
        <f t="shared" si="0"/>
        <v>30187</v>
      </c>
      <c r="AJ9" s="112">
        <f t="shared" si="1"/>
        <v>20371</v>
      </c>
    </row>
    <row r="10" spans="1:36" ht="15" x14ac:dyDescent="0.25">
      <c r="A10" s="142" t="s">
        <v>150</v>
      </c>
      <c r="B10" s="112">
        <v>2388</v>
      </c>
      <c r="C10" s="113">
        <v>2163</v>
      </c>
      <c r="D10" s="113">
        <v>2491</v>
      </c>
      <c r="E10" s="113">
        <v>2335</v>
      </c>
      <c r="F10" s="113">
        <v>2433</v>
      </c>
      <c r="G10" s="113">
        <v>2401</v>
      </c>
      <c r="H10" s="113">
        <v>2492</v>
      </c>
      <c r="I10" s="113">
        <v>2454</v>
      </c>
      <c r="J10" s="113">
        <v>2492</v>
      </c>
      <c r="K10" s="113">
        <v>2678</v>
      </c>
      <c r="L10" s="113">
        <v>2546</v>
      </c>
      <c r="M10" s="114">
        <v>2658</v>
      </c>
      <c r="N10" s="112">
        <v>2666</v>
      </c>
      <c r="O10" s="113">
        <v>2565</v>
      </c>
      <c r="P10" s="113">
        <v>2801</v>
      </c>
      <c r="Q10" s="113">
        <v>2755</v>
      </c>
      <c r="R10" s="113">
        <v>2963</v>
      </c>
      <c r="S10" s="113">
        <v>3178</v>
      </c>
      <c r="T10" s="113">
        <v>3246</v>
      </c>
      <c r="U10" s="113">
        <v>3067</v>
      </c>
      <c r="V10" s="113">
        <v>3129</v>
      </c>
      <c r="W10" s="113">
        <v>3262</v>
      </c>
      <c r="X10" s="113">
        <v>3034</v>
      </c>
      <c r="Y10" s="113">
        <v>3051</v>
      </c>
      <c r="Z10" s="112">
        <v>3002</v>
      </c>
      <c r="AA10" s="113">
        <v>2728</v>
      </c>
      <c r="AB10" s="113">
        <v>3326</v>
      </c>
      <c r="AC10" s="113">
        <v>3241</v>
      </c>
      <c r="AD10" s="113">
        <v>3410</v>
      </c>
      <c r="AE10" s="113">
        <v>3321</v>
      </c>
      <c r="AF10" s="113">
        <v>3311</v>
      </c>
      <c r="AG10" s="113">
        <v>3558</v>
      </c>
      <c r="AH10" s="115">
        <v>29531</v>
      </c>
      <c r="AI10" s="116">
        <f t="shared" si="0"/>
        <v>35717</v>
      </c>
      <c r="AJ10" s="112">
        <f t="shared" si="1"/>
        <v>25897</v>
      </c>
    </row>
    <row r="11" spans="1:36" ht="15" x14ac:dyDescent="0.25">
      <c r="A11" s="142" t="s">
        <v>151</v>
      </c>
      <c r="B11" s="112">
        <v>1508</v>
      </c>
      <c r="C11" s="113">
        <v>1356</v>
      </c>
      <c r="D11" s="113">
        <v>1574</v>
      </c>
      <c r="E11" s="113">
        <v>1360</v>
      </c>
      <c r="F11" s="113">
        <v>1363</v>
      </c>
      <c r="G11" s="113">
        <v>1289</v>
      </c>
      <c r="H11" s="113">
        <v>1346</v>
      </c>
      <c r="I11" s="113">
        <v>1313</v>
      </c>
      <c r="J11" s="113">
        <v>1369</v>
      </c>
      <c r="K11" s="113">
        <v>1415</v>
      </c>
      <c r="L11" s="113">
        <v>1356</v>
      </c>
      <c r="M11" s="114">
        <v>1385</v>
      </c>
      <c r="N11" s="112">
        <v>1336</v>
      </c>
      <c r="O11" s="113">
        <v>1255</v>
      </c>
      <c r="P11" s="113">
        <v>1248</v>
      </c>
      <c r="Q11" s="113">
        <v>1040</v>
      </c>
      <c r="R11" s="113">
        <v>1122</v>
      </c>
      <c r="S11" s="113">
        <v>1242</v>
      </c>
      <c r="T11" s="113">
        <v>1239</v>
      </c>
      <c r="U11" s="113">
        <v>1231</v>
      </c>
      <c r="V11" s="113">
        <v>1243</v>
      </c>
      <c r="W11" s="113">
        <v>1311</v>
      </c>
      <c r="X11" s="113">
        <v>1226</v>
      </c>
      <c r="Y11" s="113">
        <v>1188</v>
      </c>
      <c r="Z11" s="112">
        <v>1059</v>
      </c>
      <c r="AA11" s="113">
        <v>977</v>
      </c>
      <c r="AB11" s="113">
        <v>1142</v>
      </c>
      <c r="AC11" s="113">
        <v>1078</v>
      </c>
      <c r="AD11" s="113">
        <v>1064</v>
      </c>
      <c r="AE11" s="113">
        <v>1202</v>
      </c>
      <c r="AF11" s="113">
        <v>1151</v>
      </c>
      <c r="AG11" s="113">
        <v>1246</v>
      </c>
      <c r="AH11" s="115">
        <v>16634</v>
      </c>
      <c r="AI11" s="116">
        <f t="shared" si="0"/>
        <v>14681</v>
      </c>
      <c r="AJ11" s="112">
        <f t="shared" si="1"/>
        <v>8919</v>
      </c>
    </row>
    <row r="12" spans="1:36" ht="15" x14ac:dyDescent="0.25">
      <c r="A12" s="142" t="s">
        <v>152</v>
      </c>
      <c r="B12" s="112">
        <v>1150</v>
      </c>
      <c r="C12" s="113">
        <v>1016</v>
      </c>
      <c r="D12" s="113">
        <v>1136</v>
      </c>
      <c r="E12" s="113">
        <v>1120</v>
      </c>
      <c r="F12" s="113">
        <v>1137</v>
      </c>
      <c r="G12" s="113">
        <v>1115</v>
      </c>
      <c r="H12" s="113">
        <v>1193</v>
      </c>
      <c r="I12" s="113">
        <v>1161</v>
      </c>
      <c r="J12" s="113">
        <v>1175</v>
      </c>
      <c r="K12" s="113">
        <v>1181</v>
      </c>
      <c r="L12" s="113">
        <v>1169</v>
      </c>
      <c r="M12" s="114">
        <v>1182</v>
      </c>
      <c r="N12" s="112">
        <v>1183</v>
      </c>
      <c r="O12" s="113">
        <v>1097</v>
      </c>
      <c r="P12" s="113">
        <v>1177</v>
      </c>
      <c r="Q12" s="113">
        <v>1142</v>
      </c>
      <c r="R12" s="113">
        <v>1177</v>
      </c>
      <c r="S12" s="113">
        <v>1255</v>
      </c>
      <c r="T12" s="113">
        <v>1255</v>
      </c>
      <c r="U12" s="113">
        <v>1190</v>
      </c>
      <c r="V12" s="113">
        <v>1264</v>
      </c>
      <c r="W12" s="113">
        <v>1300</v>
      </c>
      <c r="X12" s="113">
        <v>1280</v>
      </c>
      <c r="Y12" s="113">
        <v>1296</v>
      </c>
      <c r="Z12" s="112">
        <v>1236</v>
      </c>
      <c r="AA12" s="113">
        <v>1114</v>
      </c>
      <c r="AB12" s="113">
        <v>1273</v>
      </c>
      <c r="AC12" s="113">
        <v>1226</v>
      </c>
      <c r="AD12" s="113">
        <v>1255</v>
      </c>
      <c r="AE12" s="113">
        <v>1246</v>
      </c>
      <c r="AF12" s="113">
        <v>1265</v>
      </c>
      <c r="AG12" s="113">
        <v>1281</v>
      </c>
      <c r="AH12" s="115">
        <v>13735</v>
      </c>
      <c r="AI12" s="116">
        <f t="shared" si="0"/>
        <v>14616</v>
      </c>
      <c r="AJ12" s="112">
        <f t="shared" si="1"/>
        <v>9896</v>
      </c>
    </row>
    <row r="13" spans="1:36" ht="15" x14ac:dyDescent="0.25">
      <c r="A13" s="142" t="s">
        <v>153</v>
      </c>
      <c r="B13" s="112">
        <v>1246</v>
      </c>
      <c r="C13" s="113">
        <v>1135</v>
      </c>
      <c r="D13" s="113">
        <v>1315</v>
      </c>
      <c r="E13" s="113">
        <v>1262</v>
      </c>
      <c r="F13" s="113">
        <v>1308</v>
      </c>
      <c r="G13" s="113">
        <v>1282</v>
      </c>
      <c r="H13" s="113">
        <v>1376</v>
      </c>
      <c r="I13" s="113">
        <v>1284</v>
      </c>
      <c r="J13" s="113">
        <v>1247</v>
      </c>
      <c r="K13" s="113">
        <v>1417</v>
      </c>
      <c r="L13" s="113">
        <v>1369</v>
      </c>
      <c r="M13" s="114">
        <v>1379</v>
      </c>
      <c r="N13" s="112">
        <v>1362</v>
      </c>
      <c r="O13" s="113">
        <v>1273</v>
      </c>
      <c r="P13" s="113">
        <v>1367</v>
      </c>
      <c r="Q13" s="113">
        <v>1195</v>
      </c>
      <c r="R13" s="113">
        <v>1149</v>
      </c>
      <c r="S13" s="113">
        <v>1359</v>
      </c>
      <c r="T13" s="113">
        <v>1424</v>
      </c>
      <c r="U13" s="113">
        <v>1293</v>
      </c>
      <c r="V13" s="113">
        <v>1360</v>
      </c>
      <c r="W13" s="113">
        <v>1379</v>
      </c>
      <c r="X13" s="113">
        <v>1301</v>
      </c>
      <c r="Y13" s="113">
        <v>1279</v>
      </c>
      <c r="Z13" s="112">
        <v>1262</v>
      </c>
      <c r="AA13" s="113">
        <v>1110</v>
      </c>
      <c r="AB13" s="113">
        <v>1260</v>
      </c>
      <c r="AC13" s="113">
        <v>1196</v>
      </c>
      <c r="AD13" s="113">
        <v>1118</v>
      </c>
      <c r="AE13" s="113">
        <v>1233</v>
      </c>
      <c r="AF13" s="113">
        <v>1230</v>
      </c>
      <c r="AG13" s="113">
        <v>1292</v>
      </c>
      <c r="AH13" s="115">
        <v>15620</v>
      </c>
      <c r="AI13" s="116">
        <f t="shared" si="0"/>
        <v>15741</v>
      </c>
      <c r="AJ13" s="112">
        <f t="shared" si="1"/>
        <v>9701</v>
      </c>
    </row>
    <row r="14" spans="1:36" ht="15" x14ac:dyDescent="0.25">
      <c r="A14" s="142" t="s">
        <v>154</v>
      </c>
      <c r="B14" s="112">
        <v>2245</v>
      </c>
      <c r="C14" s="113">
        <v>1977</v>
      </c>
      <c r="D14" s="113">
        <v>2268</v>
      </c>
      <c r="E14" s="113">
        <v>2193</v>
      </c>
      <c r="F14" s="113">
        <v>2265</v>
      </c>
      <c r="G14" s="113">
        <v>2031</v>
      </c>
      <c r="H14" s="113">
        <v>2232</v>
      </c>
      <c r="I14" s="113">
        <v>2181</v>
      </c>
      <c r="J14" s="113">
        <v>2173</v>
      </c>
      <c r="K14" s="113">
        <v>2281</v>
      </c>
      <c r="L14" s="113">
        <v>2178</v>
      </c>
      <c r="M14" s="114">
        <v>2280</v>
      </c>
      <c r="N14" s="112">
        <v>2246</v>
      </c>
      <c r="O14" s="113">
        <v>2080</v>
      </c>
      <c r="P14" s="113">
        <v>1939</v>
      </c>
      <c r="Q14" s="113">
        <v>1387</v>
      </c>
      <c r="R14" s="113">
        <v>1430</v>
      </c>
      <c r="S14" s="113">
        <v>1904</v>
      </c>
      <c r="T14" s="113">
        <v>1860</v>
      </c>
      <c r="U14" s="113">
        <v>1836</v>
      </c>
      <c r="V14" s="113">
        <v>1920</v>
      </c>
      <c r="W14" s="113">
        <v>1948</v>
      </c>
      <c r="X14" s="113">
        <v>1723</v>
      </c>
      <c r="Y14" s="113">
        <v>1589</v>
      </c>
      <c r="Z14" s="112">
        <v>1451</v>
      </c>
      <c r="AA14" s="113">
        <v>1273</v>
      </c>
      <c r="AB14" s="113">
        <v>1519</v>
      </c>
      <c r="AC14" s="113">
        <v>1574</v>
      </c>
      <c r="AD14" s="113">
        <v>1418</v>
      </c>
      <c r="AE14" s="113">
        <v>1621</v>
      </c>
      <c r="AF14" s="113">
        <v>1736</v>
      </c>
      <c r="AG14" s="113">
        <v>1854</v>
      </c>
      <c r="AH14" s="115">
        <v>26304</v>
      </c>
      <c r="AI14" s="116">
        <f t="shared" si="0"/>
        <v>21862</v>
      </c>
      <c r="AJ14" s="112">
        <f t="shared" si="1"/>
        <v>12446</v>
      </c>
    </row>
    <row r="15" spans="1:36" ht="15" x14ac:dyDescent="0.25">
      <c r="A15" s="142" t="s">
        <v>155</v>
      </c>
      <c r="B15" s="112">
        <v>934</v>
      </c>
      <c r="C15" s="113">
        <v>830</v>
      </c>
      <c r="D15" s="113">
        <v>946</v>
      </c>
      <c r="E15" s="113">
        <v>936</v>
      </c>
      <c r="F15" s="113">
        <v>998</v>
      </c>
      <c r="G15" s="113">
        <v>998</v>
      </c>
      <c r="H15" s="113">
        <v>1036</v>
      </c>
      <c r="I15" s="113">
        <v>1004</v>
      </c>
      <c r="J15" s="113">
        <v>981</v>
      </c>
      <c r="K15" s="113">
        <v>1034</v>
      </c>
      <c r="L15" s="113">
        <v>961</v>
      </c>
      <c r="M15" s="114">
        <v>956</v>
      </c>
      <c r="N15" s="112">
        <v>932</v>
      </c>
      <c r="O15" s="113">
        <v>884</v>
      </c>
      <c r="P15" s="113">
        <v>942</v>
      </c>
      <c r="Q15" s="113">
        <v>902</v>
      </c>
      <c r="R15" s="113">
        <v>981</v>
      </c>
      <c r="S15" s="113">
        <v>1044</v>
      </c>
      <c r="T15" s="113">
        <v>1034</v>
      </c>
      <c r="U15" s="113">
        <v>1007</v>
      </c>
      <c r="V15" s="113">
        <v>1005</v>
      </c>
      <c r="W15" s="113">
        <v>1011</v>
      </c>
      <c r="X15" s="113">
        <v>945</v>
      </c>
      <c r="Y15" s="113">
        <v>960</v>
      </c>
      <c r="Z15" s="112">
        <v>891</v>
      </c>
      <c r="AA15" s="113">
        <v>787</v>
      </c>
      <c r="AB15" s="113">
        <v>961</v>
      </c>
      <c r="AC15" s="113">
        <v>904</v>
      </c>
      <c r="AD15" s="113">
        <v>977</v>
      </c>
      <c r="AE15" s="113">
        <v>974</v>
      </c>
      <c r="AF15" s="113">
        <v>1053</v>
      </c>
      <c r="AG15" s="113">
        <v>1034</v>
      </c>
      <c r="AH15" s="115">
        <v>11614</v>
      </c>
      <c r="AI15" s="116">
        <f t="shared" si="0"/>
        <v>11647</v>
      </c>
      <c r="AJ15" s="112">
        <f t="shared" si="1"/>
        <v>7581</v>
      </c>
    </row>
    <row r="16" spans="1:36" ht="15" x14ac:dyDescent="0.25">
      <c r="A16" s="142" t="s">
        <v>156</v>
      </c>
      <c r="B16" s="112">
        <v>727</v>
      </c>
      <c r="C16" s="113">
        <v>652</v>
      </c>
      <c r="D16" s="113">
        <v>726</v>
      </c>
      <c r="E16" s="113">
        <v>704</v>
      </c>
      <c r="F16" s="113">
        <v>757</v>
      </c>
      <c r="G16" s="113">
        <v>770</v>
      </c>
      <c r="H16" s="113">
        <v>802</v>
      </c>
      <c r="I16" s="113">
        <v>811</v>
      </c>
      <c r="J16" s="113">
        <v>846</v>
      </c>
      <c r="K16" s="113">
        <v>881</v>
      </c>
      <c r="L16" s="113">
        <v>833</v>
      </c>
      <c r="M16" s="114">
        <v>875</v>
      </c>
      <c r="N16" s="112">
        <v>851</v>
      </c>
      <c r="O16" s="113">
        <v>779</v>
      </c>
      <c r="P16" s="113">
        <v>867</v>
      </c>
      <c r="Q16" s="113">
        <v>816</v>
      </c>
      <c r="R16" s="113">
        <v>837</v>
      </c>
      <c r="S16" s="113">
        <v>562</v>
      </c>
      <c r="T16" s="113">
        <v>542</v>
      </c>
      <c r="U16" s="113">
        <v>872</v>
      </c>
      <c r="V16" s="113">
        <v>876</v>
      </c>
      <c r="W16" s="113">
        <v>905</v>
      </c>
      <c r="X16" s="113">
        <v>852</v>
      </c>
      <c r="Y16" s="113">
        <v>875</v>
      </c>
      <c r="Z16" s="112">
        <v>819</v>
      </c>
      <c r="AA16" s="113">
        <v>729</v>
      </c>
      <c r="AB16" s="113">
        <v>814</v>
      </c>
      <c r="AC16" s="113">
        <v>766</v>
      </c>
      <c r="AD16" s="113">
        <v>813</v>
      </c>
      <c r="AE16" s="113">
        <v>788</v>
      </c>
      <c r="AF16" s="113">
        <v>747</v>
      </c>
      <c r="AG16" s="113">
        <v>759</v>
      </c>
      <c r="AH16" s="115">
        <v>9384</v>
      </c>
      <c r="AI16" s="116">
        <f t="shared" si="0"/>
        <v>9634</v>
      </c>
      <c r="AJ16" s="112">
        <f t="shared" si="1"/>
        <v>6235</v>
      </c>
    </row>
    <row r="17" spans="1:36" ht="15" x14ac:dyDescent="0.25">
      <c r="A17" s="142" t="s">
        <v>157</v>
      </c>
      <c r="B17" s="112">
        <v>3129</v>
      </c>
      <c r="C17" s="113">
        <v>2679</v>
      </c>
      <c r="D17" s="113">
        <v>3028</v>
      </c>
      <c r="E17" s="113">
        <v>2964</v>
      </c>
      <c r="F17" s="113">
        <v>3041</v>
      </c>
      <c r="G17" s="113">
        <v>3014</v>
      </c>
      <c r="H17" s="113">
        <v>3272</v>
      </c>
      <c r="I17" s="113">
        <v>3379</v>
      </c>
      <c r="J17" s="113">
        <v>3318</v>
      </c>
      <c r="K17" s="113">
        <v>3366</v>
      </c>
      <c r="L17" s="113">
        <v>3232</v>
      </c>
      <c r="M17" s="114">
        <v>3307</v>
      </c>
      <c r="N17" s="112">
        <v>3350</v>
      </c>
      <c r="O17" s="113">
        <v>3150</v>
      </c>
      <c r="P17" s="113">
        <v>3065</v>
      </c>
      <c r="Q17" s="113">
        <v>2320</v>
      </c>
      <c r="R17" s="113">
        <v>2392</v>
      </c>
      <c r="S17" s="113">
        <v>2710</v>
      </c>
      <c r="T17" s="113">
        <v>2870</v>
      </c>
      <c r="U17" s="113">
        <v>2829</v>
      </c>
      <c r="V17" s="113">
        <v>2797</v>
      </c>
      <c r="W17" s="113">
        <v>2955</v>
      </c>
      <c r="X17" s="113">
        <v>2900</v>
      </c>
      <c r="Y17" s="113">
        <v>2777</v>
      </c>
      <c r="Z17" s="112">
        <v>2732</v>
      </c>
      <c r="AA17" s="113">
        <v>2285</v>
      </c>
      <c r="AB17" s="113">
        <v>2919</v>
      </c>
      <c r="AC17" s="113">
        <v>2786</v>
      </c>
      <c r="AD17" s="113">
        <v>2833</v>
      </c>
      <c r="AE17" s="113">
        <v>2914</v>
      </c>
      <c r="AF17" s="113">
        <v>3014</v>
      </c>
      <c r="AG17" s="113">
        <v>3276</v>
      </c>
      <c r="AH17" s="115">
        <v>37729</v>
      </c>
      <c r="AI17" s="116">
        <f t="shared" si="0"/>
        <v>34115</v>
      </c>
      <c r="AJ17" s="112">
        <f t="shared" si="1"/>
        <v>22759</v>
      </c>
    </row>
    <row r="18" spans="1:36" ht="15" x14ac:dyDescent="0.25">
      <c r="A18" s="142" t="s">
        <v>158</v>
      </c>
      <c r="B18" s="112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9</v>
      </c>
      <c r="I18" s="113">
        <v>87</v>
      </c>
      <c r="J18" s="113">
        <v>180</v>
      </c>
      <c r="K18" s="113">
        <v>194</v>
      </c>
      <c r="L18" s="113">
        <v>209</v>
      </c>
      <c r="M18" s="114">
        <v>217</v>
      </c>
      <c r="N18" s="112">
        <v>137</v>
      </c>
      <c r="O18" s="113">
        <v>110</v>
      </c>
      <c r="P18" s="113">
        <v>117</v>
      </c>
      <c r="Q18" s="113">
        <v>115</v>
      </c>
      <c r="R18" s="113">
        <v>192</v>
      </c>
      <c r="S18" s="113">
        <v>143</v>
      </c>
      <c r="T18" s="113">
        <v>151</v>
      </c>
      <c r="U18" s="113">
        <v>226</v>
      </c>
      <c r="V18" s="113">
        <v>210</v>
      </c>
      <c r="W18" s="113">
        <v>215</v>
      </c>
      <c r="X18" s="113">
        <v>256</v>
      </c>
      <c r="Y18" s="113">
        <v>276</v>
      </c>
      <c r="Z18" s="112">
        <v>270</v>
      </c>
      <c r="AA18" s="113">
        <v>237</v>
      </c>
      <c r="AB18" s="113">
        <v>249</v>
      </c>
      <c r="AC18" s="113">
        <v>270</v>
      </c>
      <c r="AD18" s="113">
        <v>340</v>
      </c>
      <c r="AE18" s="113">
        <v>339</v>
      </c>
      <c r="AF18" s="113">
        <v>304</v>
      </c>
      <c r="AG18" s="113">
        <v>328</v>
      </c>
      <c r="AH18" s="115">
        <v>896</v>
      </c>
      <c r="AI18" s="116">
        <f t="shared" si="0"/>
        <v>2148</v>
      </c>
      <c r="AJ18" s="112">
        <f t="shared" si="1"/>
        <v>2337</v>
      </c>
    </row>
    <row r="19" spans="1:36" ht="15" x14ac:dyDescent="0.25">
      <c r="A19" s="142" t="s">
        <v>159</v>
      </c>
      <c r="B19" s="112">
        <v>790</v>
      </c>
      <c r="C19" s="113">
        <v>714</v>
      </c>
      <c r="D19" s="113">
        <v>796</v>
      </c>
      <c r="E19" s="113">
        <v>767</v>
      </c>
      <c r="F19" s="113">
        <v>781</v>
      </c>
      <c r="G19" s="113">
        <v>729</v>
      </c>
      <c r="H19" s="113">
        <v>791</v>
      </c>
      <c r="I19" s="113">
        <v>745</v>
      </c>
      <c r="J19" s="113">
        <v>761</v>
      </c>
      <c r="K19" s="113">
        <v>783</v>
      </c>
      <c r="L19" s="113">
        <v>761</v>
      </c>
      <c r="M19" s="114">
        <v>815</v>
      </c>
      <c r="N19" s="112">
        <v>806</v>
      </c>
      <c r="O19" s="113">
        <v>745</v>
      </c>
      <c r="P19" s="113">
        <v>831</v>
      </c>
      <c r="Q19" s="113">
        <v>803</v>
      </c>
      <c r="R19" s="113">
        <v>835</v>
      </c>
      <c r="S19" s="113">
        <v>799</v>
      </c>
      <c r="T19" s="113">
        <v>309</v>
      </c>
      <c r="U19" s="113">
        <v>211</v>
      </c>
      <c r="V19" s="113">
        <v>195</v>
      </c>
      <c r="W19" s="113">
        <v>291</v>
      </c>
      <c r="X19" s="113">
        <v>245</v>
      </c>
      <c r="Y19" s="113">
        <v>268</v>
      </c>
      <c r="Z19" s="112">
        <v>211</v>
      </c>
      <c r="AA19" s="113">
        <v>179</v>
      </c>
      <c r="AB19" s="113">
        <v>348</v>
      </c>
      <c r="AC19" s="113">
        <v>421</v>
      </c>
      <c r="AD19" s="113">
        <v>376</v>
      </c>
      <c r="AE19" s="113">
        <v>359</v>
      </c>
      <c r="AF19" s="113">
        <v>455</v>
      </c>
      <c r="AG19" s="113">
        <v>518</v>
      </c>
      <c r="AH19" s="115">
        <v>9233</v>
      </c>
      <c r="AI19" s="116">
        <f t="shared" si="0"/>
        <v>6338</v>
      </c>
      <c r="AJ19" s="112">
        <f t="shared" si="1"/>
        <v>2867</v>
      </c>
    </row>
    <row r="20" spans="1:36" ht="15" x14ac:dyDescent="0.25">
      <c r="A20" s="142" t="s">
        <v>160</v>
      </c>
      <c r="B20" s="112">
        <v>1104</v>
      </c>
      <c r="C20" s="113">
        <v>991</v>
      </c>
      <c r="D20" s="113">
        <v>1117</v>
      </c>
      <c r="E20" s="113">
        <v>1080</v>
      </c>
      <c r="F20" s="113">
        <v>1156</v>
      </c>
      <c r="G20" s="113">
        <v>1234</v>
      </c>
      <c r="H20" s="113">
        <v>1253</v>
      </c>
      <c r="I20" s="113">
        <v>1162</v>
      </c>
      <c r="J20" s="113">
        <v>1220</v>
      </c>
      <c r="K20" s="113">
        <v>1157</v>
      </c>
      <c r="L20" s="113">
        <v>1157</v>
      </c>
      <c r="M20" s="114">
        <v>1143</v>
      </c>
      <c r="N20" s="112">
        <v>1114</v>
      </c>
      <c r="O20" s="113">
        <v>1066</v>
      </c>
      <c r="P20" s="113">
        <v>1162</v>
      </c>
      <c r="Q20" s="113">
        <v>1024</v>
      </c>
      <c r="R20" s="113">
        <v>1140</v>
      </c>
      <c r="S20" s="113">
        <v>1187</v>
      </c>
      <c r="T20" s="113">
        <v>1263</v>
      </c>
      <c r="U20" s="113">
        <v>1180</v>
      </c>
      <c r="V20" s="113">
        <v>1206</v>
      </c>
      <c r="W20" s="113">
        <v>1237</v>
      </c>
      <c r="X20" s="113">
        <v>1153</v>
      </c>
      <c r="Y20" s="113">
        <v>1142</v>
      </c>
      <c r="Z20" s="112">
        <v>1139</v>
      </c>
      <c r="AA20" s="113">
        <v>1052</v>
      </c>
      <c r="AB20" s="113">
        <v>1169</v>
      </c>
      <c r="AC20" s="113">
        <v>1125</v>
      </c>
      <c r="AD20" s="113">
        <v>1194</v>
      </c>
      <c r="AE20" s="113">
        <v>1152</v>
      </c>
      <c r="AF20" s="113">
        <v>1166</v>
      </c>
      <c r="AG20" s="113">
        <v>1610</v>
      </c>
      <c r="AH20" s="115">
        <v>13774</v>
      </c>
      <c r="AI20" s="116">
        <f t="shared" si="0"/>
        <v>13874</v>
      </c>
      <c r="AJ20" s="112">
        <f t="shared" si="1"/>
        <v>9607</v>
      </c>
    </row>
    <row r="21" spans="1:36" ht="15" x14ac:dyDescent="0.25">
      <c r="A21" s="142" t="s">
        <v>161</v>
      </c>
      <c r="B21" s="112">
        <v>2032</v>
      </c>
      <c r="C21" s="113">
        <v>1842</v>
      </c>
      <c r="D21" s="113">
        <v>1991</v>
      </c>
      <c r="E21" s="113">
        <v>1815</v>
      </c>
      <c r="F21" s="113">
        <v>2074</v>
      </c>
      <c r="G21" s="113">
        <v>2009</v>
      </c>
      <c r="H21" s="113">
        <v>2132</v>
      </c>
      <c r="I21" s="113">
        <v>1931</v>
      </c>
      <c r="J21" s="113">
        <v>1920</v>
      </c>
      <c r="K21" s="113">
        <v>1423</v>
      </c>
      <c r="L21" s="113">
        <v>1370</v>
      </c>
      <c r="M21" s="114">
        <v>1394</v>
      </c>
      <c r="N21" s="112">
        <v>1511</v>
      </c>
      <c r="O21" s="113">
        <v>1437</v>
      </c>
      <c r="P21" s="113">
        <v>1526</v>
      </c>
      <c r="Q21" s="113">
        <v>1386</v>
      </c>
      <c r="R21" s="113">
        <v>1248</v>
      </c>
      <c r="S21" s="113">
        <v>1299</v>
      </c>
      <c r="T21" s="113">
        <v>1306</v>
      </c>
      <c r="U21" s="113">
        <v>1177</v>
      </c>
      <c r="V21" s="113">
        <v>1274</v>
      </c>
      <c r="W21" s="113">
        <v>1324</v>
      </c>
      <c r="X21" s="113">
        <v>1349</v>
      </c>
      <c r="Y21" s="113">
        <v>1321</v>
      </c>
      <c r="Z21" s="112">
        <v>1465</v>
      </c>
      <c r="AA21" s="113">
        <v>1326</v>
      </c>
      <c r="AB21" s="113">
        <v>1449</v>
      </c>
      <c r="AC21" s="113">
        <v>1537</v>
      </c>
      <c r="AD21" s="113">
        <v>1749</v>
      </c>
      <c r="AE21" s="113">
        <v>1805</v>
      </c>
      <c r="AF21" s="113">
        <v>1739</v>
      </c>
      <c r="AG21" s="113">
        <v>1806</v>
      </c>
      <c r="AH21" s="115">
        <v>21933</v>
      </c>
      <c r="AI21" s="116">
        <f t="shared" si="0"/>
        <v>16158</v>
      </c>
      <c r="AJ21" s="112">
        <f t="shared" si="1"/>
        <v>12876</v>
      </c>
    </row>
    <row r="22" spans="1:36" ht="15" x14ac:dyDescent="0.25">
      <c r="A22" s="142" t="s">
        <v>162</v>
      </c>
      <c r="B22" s="112">
        <v>1408</v>
      </c>
      <c r="C22" s="113">
        <v>1285</v>
      </c>
      <c r="D22" s="113">
        <v>1485</v>
      </c>
      <c r="E22" s="113">
        <v>1397</v>
      </c>
      <c r="F22" s="113">
        <v>1555</v>
      </c>
      <c r="G22" s="113">
        <v>1571</v>
      </c>
      <c r="H22" s="113">
        <v>1510</v>
      </c>
      <c r="I22" s="113">
        <v>1592</v>
      </c>
      <c r="J22" s="113">
        <v>1557</v>
      </c>
      <c r="K22" s="113">
        <v>1616</v>
      </c>
      <c r="L22" s="113">
        <v>1572</v>
      </c>
      <c r="M22" s="114">
        <v>1495</v>
      </c>
      <c r="N22" s="112">
        <v>1491</v>
      </c>
      <c r="O22" s="113">
        <v>1412</v>
      </c>
      <c r="P22" s="113">
        <v>1590</v>
      </c>
      <c r="Q22" s="113">
        <v>1618</v>
      </c>
      <c r="R22" s="113">
        <v>1636</v>
      </c>
      <c r="S22" s="113">
        <v>1616</v>
      </c>
      <c r="T22" s="113">
        <v>1702</v>
      </c>
      <c r="U22" s="113">
        <v>1561</v>
      </c>
      <c r="V22" s="113">
        <v>1577</v>
      </c>
      <c r="W22" s="113">
        <v>1771</v>
      </c>
      <c r="X22" s="113">
        <v>1607</v>
      </c>
      <c r="Y22" s="113">
        <v>1547</v>
      </c>
      <c r="Z22" s="112">
        <v>1501</v>
      </c>
      <c r="AA22" s="113">
        <v>1357</v>
      </c>
      <c r="AB22" s="113">
        <v>1537</v>
      </c>
      <c r="AC22" s="113">
        <v>1478</v>
      </c>
      <c r="AD22" s="113">
        <v>1566</v>
      </c>
      <c r="AE22" s="113">
        <v>1516</v>
      </c>
      <c r="AF22" s="113">
        <v>1559</v>
      </c>
      <c r="AG22" s="113">
        <v>1534</v>
      </c>
      <c r="AH22" s="115">
        <v>18043</v>
      </c>
      <c r="AI22" s="116">
        <f t="shared" si="0"/>
        <v>19128</v>
      </c>
      <c r="AJ22" s="112">
        <f t="shared" si="1"/>
        <v>12048</v>
      </c>
    </row>
    <row r="23" spans="1:36" ht="15" x14ac:dyDescent="0.25">
      <c r="A23" s="142" t="s">
        <v>163</v>
      </c>
      <c r="B23" s="112">
        <v>3317</v>
      </c>
      <c r="C23" s="113">
        <v>3064</v>
      </c>
      <c r="D23" s="113">
        <v>3603</v>
      </c>
      <c r="E23" s="113">
        <v>3354</v>
      </c>
      <c r="F23" s="113">
        <v>3437</v>
      </c>
      <c r="G23" s="113">
        <v>3463</v>
      </c>
      <c r="H23" s="113">
        <v>3514</v>
      </c>
      <c r="I23" s="113">
        <v>3673</v>
      </c>
      <c r="J23" s="113">
        <v>3571</v>
      </c>
      <c r="K23" s="113">
        <v>3586</v>
      </c>
      <c r="L23" s="113">
        <v>3427</v>
      </c>
      <c r="M23" s="114">
        <v>3440</v>
      </c>
      <c r="N23" s="112">
        <v>3452</v>
      </c>
      <c r="O23" s="113">
        <v>3266</v>
      </c>
      <c r="P23" s="113">
        <v>3212</v>
      </c>
      <c r="Q23" s="113">
        <v>2520</v>
      </c>
      <c r="R23" s="113">
        <v>2689</v>
      </c>
      <c r="S23" s="113">
        <v>3011</v>
      </c>
      <c r="T23" s="113">
        <v>3115</v>
      </c>
      <c r="U23" s="113">
        <v>3118</v>
      </c>
      <c r="V23" s="113">
        <v>3107</v>
      </c>
      <c r="W23" s="113">
        <v>3355</v>
      </c>
      <c r="X23" s="113">
        <v>3156</v>
      </c>
      <c r="Y23" s="113">
        <v>2977</v>
      </c>
      <c r="Z23" s="112">
        <v>2947</v>
      </c>
      <c r="AA23" s="113">
        <v>2661</v>
      </c>
      <c r="AB23" s="113">
        <v>3184</v>
      </c>
      <c r="AC23" s="113">
        <v>2983</v>
      </c>
      <c r="AD23" s="113">
        <v>3090</v>
      </c>
      <c r="AE23" s="113">
        <v>3277</v>
      </c>
      <c r="AF23" s="113">
        <v>3562</v>
      </c>
      <c r="AG23" s="113">
        <v>3569</v>
      </c>
      <c r="AH23" s="115">
        <v>41449</v>
      </c>
      <c r="AI23" s="116">
        <f t="shared" si="0"/>
        <v>36978</v>
      </c>
      <c r="AJ23" s="112">
        <f t="shared" si="1"/>
        <v>25273</v>
      </c>
    </row>
    <row r="24" spans="1:36" ht="15" x14ac:dyDescent="0.25">
      <c r="A24" s="142" t="s">
        <v>164</v>
      </c>
      <c r="B24" s="112">
        <v>1579</v>
      </c>
      <c r="C24" s="113">
        <v>1410</v>
      </c>
      <c r="D24" s="113">
        <v>1612</v>
      </c>
      <c r="E24" s="113">
        <v>1548</v>
      </c>
      <c r="F24" s="113">
        <v>1654</v>
      </c>
      <c r="G24" s="113">
        <v>1613</v>
      </c>
      <c r="H24" s="113">
        <v>1613</v>
      </c>
      <c r="I24" s="113">
        <v>1568</v>
      </c>
      <c r="J24" s="113">
        <v>1541</v>
      </c>
      <c r="K24" s="113">
        <v>1695</v>
      </c>
      <c r="L24" s="113">
        <v>1592</v>
      </c>
      <c r="M24" s="114">
        <v>1685</v>
      </c>
      <c r="N24" s="112">
        <v>1628</v>
      </c>
      <c r="O24" s="113">
        <v>1542</v>
      </c>
      <c r="P24" s="113">
        <v>1630</v>
      </c>
      <c r="Q24" s="113">
        <v>1434</v>
      </c>
      <c r="R24" s="113">
        <v>1634</v>
      </c>
      <c r="S24" s="113">
        <v>1713</v>
      </c>
      <c r="T24" s="113">
        <v>1798</v>
      </c>
      <c r="U24" s="113">
        <v>1725</v>
      </c>
      <c r="V24" s="113">
        <v>1718</v>
      </c>
      <c r="W24" s="113">
        <v>1775</v>
      </c>
      <c r="X24" s="113">
        <v>1725</v>
      </c>
      <c r="Y24" s="113">
        <v>1750</v>
      </c>
      <c r="Z24" s="112">
        <v>1707</v>
      </c>
      <c r="AA24" s="113">
        <v>1525</v>
      </c>
      <c r="AB24" s="113">
        <v>1734</v>
      </c>
      <c r="AC24" s="113">
        <v>1642</v>
      </c>
      <c r="AD24" s="113">
        <v>1715</v>
      </c>
      <c r="AE24" s="113">
        <v>1668</v>
      </c>
      <c r="AF24" s="113">
        <v>1703</v>
      </c>
      <c r="AG24" s="113">
        <v>1690</v>
      </c>
      <c r="AH24" s="115">
        <v>19110</v>
      </c>
      <c r="AI24" s="116">
        <f t="shared" si="0"/>
        <v>20072</v>
      </c>
      <c r="AJ24" s="112">
        <f t="shared" si="1"/>
        <v>13384</v>
      </c>
    </row>
    <row r="25" spans="1:36" ht="15" x14ac:dyDescent="0.25">
      <c r="A25" s="142" t="s">
        <v>165</v>
      </c>
      <c r="B25" s="112">
        <v>874</v>
      </c>
      <c r="C25" s="113">
        <v>786</v>
      </c>
      <c r="D25" s="113">
        <v>936</v>
      </c>
      <c r="E25" s="113">
        <v>864</v>
      </c>
      <c r="F25" s="113">
        <v>906</v>
      </c>
      <c r="G25" s="113">
        <v>897</v>
      </c>
      <c r="H25" s="113">
        <v>918</v>
      </c>
      <c r="I25" s="113">
        <v>919</v>
      </c>
      <c r="J25" s="113">
        <v>923</v>
      </c>
      <c r="K25" s="113">
        <v>1014</v>
      </c>
      <c r="L25" s="113">
        <v>950</v>
      </c>
      <c r="M25" s="114">
        <v>963</v>
      </c>
      <c r="N25" s="112">
        <v>920</v>
      </c>
      <c r="O25" s="113">
        <v>896</v>
      </c>
      <c r="P25" s="113">
        <v>959</v>
      </c>
      <c r="Q25" s="113">
        <v>848</v>
      </c>
      <c r="R25" s="113">
        <v>896</v>
      </c>
      <c r="S25" s="113">
        <v>983</v>
      </c>
      <c r="T25" s="113">
        <v>1087</v>
      </c>
      <c r="U25" s="113">
        <v>1045</v>
      </c>
      <c r="V25" s="113">
        <v>1086</v>
      </c>
      <c r="W25" s="113">
        <v>1128</v>
      </c>
      <c r="X25" s="113">
        <v>1056</v>
      </c>
      <c r="Y25" s="113">
        <v>1040</v>
      </c>
      <c r="Z25" s="112">
        <v>994</v>
      </c>
      <c r="AA25" s="113">
        <v>870</v>
      </c>
      <c r="AB25" s="113">
        <v>965</v>
      </c>
      <c r="AC25" s="113">
        <v>930</v>
      </c>
      <c r="AD25" s="113">
        <v>939</v>
      </c>
      <c r="AE25" s="113">
        <v>967</v>
      </c>
      <c r="AF25" s="113">
        <v>1005</v>
      </c>
      <c r="AG25" s="113">
        <v>1003</v>
      </c>
      <c r="AH25" s="115">
        <v>10950</v>
      </c>
      <c r="AI25" s="116">
        <f t="shared" si="0"/>
        <v>11944</v>
      </c>
      <c r="AJ25" s="112">
        <f t="shared" si="1"/>
        <v>7673</v>
      </c>
    </row>
    <row r="26" spans="1:36" ht="15" x14ac:dyDescent="0.25">
      <c r="A26" s="142" t="s">
        <v>166</v>
      </c>
      <c r="B26" s="112">
        <v>3730</v>
      </c>
      <c r="C26" s="113">
        <v>3355</v>
      </c>
      <c r="D26" s="113">
        <v>3683</v>
      </c>
      <c r="E26" s="113">
        <v>3556</v>
      </c>
      <c r="F26" s="113">
        <v>3676</v>
      </c>
      <c r="G26" s="113">
        <v>3353</v>
      </c>
      <c r="H26" s="113">
        <v>3563</v>
      </c>
      <c r="I26" s="113">
        <v>3426</v>
      </c>
      <c r="J26" s="113">
        <v>3454</v>
      </c>
      <c r="K26" s="113">
        <v>3630</v>
      </c>
      <c r="L26" s="113">
        <v>3476</v>
      </c>
      <c r="M26" s="114">
        <v>3552</v>
      </c>
      <c r="N26" s="112">
        <v>3557</v>
      </c>
      <c r="O26" s="113">
        <v>3290</v>
      </c>
      <c r="P26" s="113">
        <v>3417</v>
      </c>
      <c r="Q26" s="113">
        <v>2764</v>
      </c>
      <c r="R26" s="113">
        <v>2831</v>
      </c>
      <c r="S26" s="113">
        <v>3336</v>
      </c>
      <c r="T26" s="113">
        <v>3528</v>
      </c>
      <c r="U26" s="113">
        <v>3363</v>
      </c>
      <c r="V26" s="113">
        <v>3342</v>
      </c>
      <c r="W26" s="113">
        <v>3443</v>
      </c>
      <c r="X26" s="113">
        <v>3217</v>
      </c>
      <c r="Y26" s="113">
        <v>3312</v>
      </c>
      <c r="Z26" s="112">
        <v>3114</v>
      </c>
      <c r="AA26" s="113">
        <v>2625</v>
      </c>
      <c r="AB26" s="113">
        <v>3234</v>
      </c>
      <c r="AC26" s="113">
        <v>3178</v>
      </c>
      <c r="AD26" s="113">
        <v>3098</v>
      </c>
      <c r="AE26" s="113">
        <v>3296</v>
      </c>
      <c r="AF26" s="113">
        <v>3270</v>
      </c>
      <c r="AG26" s="113">
        <v>3423</v>
      </c>
      <c r="AH26" s="115">
        <v>42454</v>
      </c>
      <c r="AI26" s="116">
        <f t="shared" si="0"/>
        <v>39400</v>
      </c>
      <c r="AJ26" s="112">
        <f t="shared" si="1"/>
        <v>25238</v>
      </c>
    </row>
    <row r="27" spans="1:36" ht="15" x14ac:dyDescent="0.25">
      <c r="A27" s="142" t="s">
        <v>167</v>
      </c>
      <c r="B27" s="112">
        <v>1822</v>
      </c>
      <c r="C27" s="113">
        <v>1587</v>
      </c>
      <c r="D27" s="113">
        <v>2219</v>
      </c>
      <c r="E27" s="113">
        <v>1704</v>
      </c>
      <c r="F27" s="113">
        <v>1812</v>
      </c>
      <c r="G27" s="113">
        <v>1741</v>
      </c>
      <c r="H27" s="113">
        <v>1875</v>
      </c>
      <c r="I27" s="113">
        <v>1799</v>
      </c>
      <c r="J27" s="113">
        <v>1809</v>
      </c>
      <c r="K27" s="113">
        <v>1880</v>
      </c>
      <c r="L27" s="113">
        <v>1822</v>
      </c>
      <c r="M27" s="114">
        <v>1868</v>
      </c>
      <c r="N27" s="112">
        <v>1848</v>
      </c>
      <c r="O27" s="113">
        <v>1733</v>
      </c>
      <c r="P27" s="113">
        <v>1911</v>
      </c>
      <c r="Q27" s="113">
        <v>1821</v>
      </c>
      <c r="R27" s="113">
        <v>1928</v>
      </c>
      <c r="S27" s="113">
        <v>2041</v>
      </c>
      <c r="T27" s="113">
        <v>2152</v>
      </c>
      <c r="U27" s="113">
        <v>2031</v>
      </c>
      <c r="V27" s="113">
        <v>2004</v>
      </c>
      <c r="W27" s="113">
        <v>2067</v>
      </c>
      <c r="X27" s="113">
        <v>1994</v>
      </c>
      <c r="Y27" s="113">
        <v>2007</v>
      </c>
      <c r="Z27" s="112">
        <v>1975</v>
      </c>
      <c r="AA27" s="113">
        <v>1751</v>
      </c>
      <c r="AB27" s="113">
        <v>2000</v>
      </c>
      <c r="AC27" s="113">
        <v>1970</v>
      </c>
      <c r="AD27" s="113">
        <v>2022</v>
      </c>
      <c r="AE27" s="113">
        <v>2012</v>
      </c>
      <c r="AF27" s="113">
        <v>2027</v>
      </c>
      <c r="AG27" s="113">
        <v>2047</v>
      </c>
      <c r="AH27" s="115">
        <v>21938</v>
      </c>
      <c r="AI27" s="116">
        <f t="shared" si="0"/>
        <v>23537</v>
      </c>
      <c r="AJ27" s="112">
        <f t="shared" si="1"/>
        <v>15804</v>
      </c>
    </row>
    <row r="28" spans="1:36" ht="15" x14ac:dyDescent="0.25">
      <c r="A28" s="142" t="s">
        <v>168</v>
      </c>
      <c r="B28" s="112">
        <v>2657</v>
      </c>
      <c r="C28" s="113">
        <v>2402</v>
      </c>
      <c r="D28" s="113">
        <v>2658</v>
      </c>
      <c r="E28" s="113">
        <v>2570</v>
      </c>
      <c r="F28" s="113">
        <v>2659</v>
      </c>
      <c r="G28" s="113">
        <v>2572</v>
      </c>
      <c r="H28" s="113">
        <v>2709</v>
      </c>
      <c r="I28" s="113">
        <v>2702</v>
      </c>
      <c r="J28" s="113">
        <v>2562</v>
      </c>
      <c r="K28" s="113">
        <v>2651</v>
      </c>
      <c r="L28" s="113">
        <v>2562</v>
      </c>
      <c r="M28" s="114">
        <v>2600</v>
      </c>
      <c r="N28" s="112">
        <v>2592</v>
      </c>
      <c r="O28" s="113">
        <v>2412</v>
      </c>
      <c r="P28" s="113">
        <v>2584</v>
      </c>
      <c r="Q28" s="113">
        <v>2501</v>
      </c>
      <c r="R28" s="113">
        <v>2593</v>
      </c>
      <c r="S28" s="113">
        <v>2507</v>
      </c>
      <c r="T28" s="113">
        <v>2594</v>
      </c>
      <c r="U28" s="113">
        <v>2594</v>
      </c>
      <c r="V28" s="113">
        <v>2504</v>
      </c>
      <c r="W28" s="113">
        <v>2585</v>
      </c>
      <c r="X28" s="113">
        <v>2504</v>
      </c>
      <c r="Y28" s="113">
        <v>2584</v>
      </c>
      <c r="Z28" s="112">
        <v>2586</v>
      </c>
      <c r="AA28" s="113">
        <v>2257</v>
      </c>
      <c r="AB28" s="113">
        <v>2580</v>
      </c>
      <c r="AC28" s="113">
        <v>2503</v>
      </c>
      <c r="AD28" s="113">
        <v>2589</v>
      </c>
      <c r="AE28" s="113">
        <v>2501</v>
      </c>
      <c r="AF28" s="113">
        <v>2586</v>
      </c>
      <c r="AG28" s="113">
        <v>2585</v>
      </c>
      <c r="AH28" s="115">
        <v>31304</v>
      </c>
      <c r="AI28" s="116">
        <f t="shared" si="0"/>
        <v>30554</v>
      </c>
      <c r="AJ28" s="112">
        <f t="shared" si="1"/>
        <v>20187</v>
      </c>
    </row>
    <row r="29" spans="1:36" ht="15" x14ac:dyDescent="0.25">
      <c r="A29" s="142" t="s">
        <v>169</v>
      </c>
      <c r="B29" s="112">
        <v>3068</v>
      </c>
      <c r="C29" s="113">
        <v>2731</v>
      </c>
      <c r="D29" s="113">
        <v>3120</v>
      </c>
      <c r="E29" s="113">
        <v>3006</v>
      </c>
      <c r="F29" s="113">
        <v>3151</v>
      </c>
      <c r="G29" s="113">
        <v>2936</v>
      </c>
      <c r="H29" s="113">
        <v>3002</v>
      </c>
      <c r="I29" s="113">
        <v>2916</v>
      </c>
      <c r="J29" s="113">
        <v>2909</v>
      </c>
      <c r="K29" s="113">
        <v>3117</v>
      </c>
      <c r="L29" s="113">
        <v>2987</v>
      </c>
      <c r="M29" s="114">
        <v>3055</v>
      </c>
      <c r="N29" s="112">
        <v>3141</v>
      </c>
      <c r="O29" s="113">
        <v>2928</v>
      </c>
      <c r="P29" s="113">
        <v>3090</v>
      </c>
      <c r="Q29" s="113">
        <v>2744</v>
      </c>
      <c r="R29" s="113">
        <v>2796</v>
      </c>
      <c r="S29" s="113">
        <v>3085</v>
      </c>
      <c r="T29" s="113">
        <v>3135</v>
      </c>
      <c r="U29" s="113">
        <v>3038</v>
      </c>
      <c r="V29" s="113">
        <v>3036</v>
      </c>
      <c r="W29" s="113">
        <v>3079</v>
      </c>
      <c r="X29" s="113">
        <v>2730</v>
      </c>
      <c r="Y29" s="113">
        <v>2755</v>
      </c>
      <c r="Z29" s="112">
        <v>2784</v>
      </c>
      <c r="AA29" s="113">
        <v>2430</v>
      </c>
      <c r="AB29" s="113">
        <v>2619</v>
      </c>
      <c r="AC29" s="113">
        <v>2449</v>
      </c>
      <c r="AD29" s="113">
        <v>3001</v>
      </c>
      <c r="AE29" s="113">
        <v>2992</v>
      </c>
      <c r="AF29" s="113">
        <v>3013</v>
      </c>
      <c r="AG29" s="113">
        <v>3040</v>
      </c>
      <c r="AH29" s="115">
        <v>35998</v>
      </c>
      <c r="AI29" s="116">
        <f t="shared" si="0"/>
        <v>35557</v>
      </c>
      <c r="AJ29" s="112">
        <f t="shared" si="1"/>
        <v>22328</v>
      </c>
    </row>
    <row r="30" spans="1:36" ht="15" x14ac:dyDescent="0.25">
      <c r="A30" s="142" t="s">
        <v>170</v>
      </c>
      <c r="B30" s="112">
        <v>2460</v>
      </c>
      <c r="C30" s="113">
        <v>2210</v>
      </c>
      <c r="D30" s="113">
        <v>2444</v>
      </c>
      <c r="E30" s="113">
        <v>2359</v>
      </c>
      <c r="F30" s="113">
        <v>2439</v>
      </c>
      <c r="G30" s="113">
        <v>2300</v>
      </c>
      <c r="H30" s="113">
        <v>2318</v>
      </c>
      <c r="I30" s="113">
        <v>2334</v>
      </c>
      <c r="J30" s="113">
        <v>2353</v>
      </c>
      <c r="K30" s="113">
        <v>2111</v>
      </c>
      <c r="L30" s="113">
        <v>2363</v>
      </c>
      <c r="M30" s="114">
        <v>2392</v>
      </c>
      <c r="N30" s="112">
        <v>2373</v>
      </c>
      <c r="O30" s="113">
        <v>2216</v>
      </c>
      <c r="P30" s="113">
        <v>2385</v>
      </c>
      <c r="Q30" s="113">
        <v>2218</v>
      </c>
      <c r="R30" s="113">
        <v>2282</v>
      </c>
      <c r="S30" s="113">
        <v>2383</v>
      </c>
      <c r="T30" s="113">
        <v>2295</v>
      </c>
      <c r="U30" s="113">
        <v>2249</v>
      </c>
      <c r="V30" s="113">
        <v>2341</v>
      </c>
      <c r="W30" s="113">
        <v>2403</v>
      </c>
      <c r="X30" s="113">
        <v>2281</v>
      </c>
      <c r="Y30" s="113">
        <v>2370</v>
      </c>
      <c r="Z30" s="112">
        <v>2360</v>
      </c>
      <c r="AA30" s="113">
        <v>1770</v>
      </c>
      <c r="AB30" s="113">
        <v>2550</v>
      </c>
      <c r="AC30" s="113">
        <v>2430</v>
      </c>
      <c r="AD30" s="113">
        <v>2516</v>
      </c>
      <c r="AE30" s="113">
        <v>2490</v>
      </c>
      <c r="AF30" s="113">
        <v>2782</v>
      </c>
      <c r="AG30" s="113">
        <v>2639</v>
      </c>
      <c r="AH30" s="115">
        <v>28083</v>
      </c>
      <c r="AI30" s="116">
        <f t="shared" si="0"/>
        <v>27796</v>
      </c>
      <c r="AJ30" s="112">
        <f t="shared" si="1"/>
        <v>19537</v>
      </c>
    </row>
    <row r="31" spans="1:36" ht="15" x14ac:dyDescent="0.25">
      <c r="A31" s="142" t="s">
        <v>171</v>
      </c>
      <c r="B31" s="112">
        <v>2513</v>
      </c>
      <c r="C31" s="113">
        <v>2163</v>
      </c>
      <c r="D31" s="113">
        <v>2470</v>
      </c>
      <c r="E31" s="113">
        <v>2371</v>
      </c>
      <c r="F31" s="113">
        <v>2488</v>
      </c>
      <c r="G31" s="113">
        <v>2441</v>
      </c>
      <c r="H31" s="113">
        <v>2563</v>
      </c>
      <c r="I31" s="113">
        <v>2480</v>
      </c>
      <c r="J31" s="113">
        <v>2471</v>
      </c>
      <c r="K31" s="113">
        <v>2480</v>
      </c>
      <c r="L31" s="113">
        <v>2569</v>
      </c>
      <c r="M31" s="114">
        <v>2869</v>
      </c>
      <c r="N31" s="112">
        <v>2859</v>
      </c>
      <c r="O31" s="113">
        <v>2532</v>
      </c>
      <c r="P31" s="113">
        <v>2620</v>
      </c>
      <c r="Q31" s="113">
        <v>2399</v>
      </c>
      <c r="R31" s="113">
        <v>2508</v>
      </c>
      <c r="S31" s="113">
        <v>2636</v>
      </c>
      <c r="T31" s="113">
        <v>2805</v>
      </c>
      <c r="U31" s="113">
        <v>2710</v>
      </c>
      <c r="V31" s="113">
        <v>2728</v>
      </c>
      <c r="W31" s="113">
        <v>2783</v>
      </c>
      <c r="X31" s="113">
        <v>2571</v>
      </c>
      <c r="Y31" s="113">
        <v>2410</v>
      </c>
      <c r="Z31" s="112">
        <v>2320</v>
      </c>
      <c r="AA31" s="113">
        <v>2055</v>
      </c>
      <c r="AB31" s="113">
        <v>2306</v>
      </c>
      <c r="AC31" s="113">
        <v>2279</v>
      </c>
      <c r="AD31" s="113">
        <v>2656</v>
      </c>
      <c r="AE31" s="113">
        <v>2685</v>
      </c>
      <c r="AF31" s="113">
        <v>2676</v>
      </c>
      <c r="AG31" s="113">
        <v>2626</v>
      </c>
      <c r="AH31" s="115">
        <v>29878</v>
      </c>
      <c r="AI31" s="116">
        <f t="shared" si="0"/>
        <v>31561</v>
      </c>
      <c r="AJ31" s="112">
        <f t="shared" si="1"/>
        <v>19603</v>
      </c>
    </row>
    <row r="32" spans="1:36" ht="15" x14ac:dyDescent="0.25">
      <c r="A32" s="142" t="s">
        <v>172</v>
      </c>
      <c r="B32" s="112">
        <v>1098</v>
      </c>
      <c r="C32" s="113">
        <v>978</v>
      </c>
      <c r="D32" s="113">
        <v>1130</v>
      </c>
      <c r="E32" s="113">
        <v>1052</v>
      </c>
      <c r="F32" s="113">
        <v>1106</v>
      </c>
      <c r="G32" s="113">
        <v>1038</v>
      </c>
      <c r="H32" s="113">
        <v>1155</v>
      </c>
      <c r="I32" s="113">
        <v>1071</v>
      </c>
      <c r="J32" s="113">
        <v>1061</v>
      </c>
      <c r="K32" s="113">
        <v>1103</v>
      </c>
      <c r="L32" s="113">
        <v>1019</v>
      </c>
      <c r="M32" s="114">
        <v>1108</v>
      </c>
      <c r="N32" s="112">
        <v>1081</v>
      </c>
      <c r="O32" s="113">
        <v>1024</v>
      </c>
      <c r="P32" s="113">
        <v>1114</v>
      </c>
      <c r="Q32" s="113">
        <v>1086</v>
      </c>
      <c r="R32" s="113">
        <v>1190</v>
      </c>
      <c r="S32" s="113">
        <v>1154</v>
      </c>
      <c r="T32" s="113">
        <v>1137</v>
      </c>
      <c r="U32" s="113">
        <v>1113</v>
      </c>
      <c r="V32" s="113">
        <v>985</v>
      </c>
      <c r="W32" s="113">
        <v>839</v>
      </c>
      <c r="X32" s="113">
        <v>773</v>
      </c>
      <c r="Y32" s="113">
        <v>967</v>
      </c>
      <c r="Z32" s="112">
        <v>899</v>
      </c>
      <c r="AA32" s="113">
        <v>774</v>
      </c>
      <c r="AB32" s="113">
        <v>838</v>
      </c>
      <c r="AC32" s="113">
        <v>909</v>
      </c>
      <c r="AD32" s="113">
        <v>901</v>
      </c>
      <c r="AE32" s="113">
        <v>487</v>
      </c>
      <c r="AF32" s="113">
        <v>502</v>
      </c>
      <c r="AG32" s="113">
        <v>369</v>
      </c>
      <c r="AH32" s="115">
        <v>12919</v>
      </c>
      <c r="AI32" s="116">
        <f t="shared" si="0"/>
        <v>12463</v>
      </c>
      <c r="AJ32" s="112">
        <f t="shared" si="1"/>
        <v>5679</v>
      </c>
    </row>
    <row r="33" spans="1:36" ht="15" x14ac:dyDescent="0.25">
      <c r="A33" s="142" t="s">
        <v>173</v>
      </c>
      <c r="B33" s="112">
        <v>1121</v>
      </c>
      <c r="C33" s="113">
        <v>983</v>
      </c>
      <c r="D33" s="113">
        <v>1166</v>
      </c>
      <c r="E33" s="113">
        <v>1090</v>
      </c>
      <c r="F33" s="113">
        <v>1273</v>
      </c>
      <c r="G33" s="113">
        <v>1295</v>
      </c>
      <c r="H33" s="113">
        <v>1182</v>
      </c>
      <c r="I33" s="113">
        <v>1320</v>
      </c>
      <c r="J33" s="113">
        <v>1194</v>
      </c>
      <c r="K33" s="113">
        <v>1216</v>
      </c>
      <c r="L33" s="113">
        <v>1184</v>
      </c>
      <c r="M33" s="114">
        <v>1130</v>
      </c>
      <c r="N33" s="112">
        <v>1155</v>
      </c>
      <c r="O33" s="113">
        <v>1118</v>
      </c>
      <c r="P33" s="113">
        <v>1172</v>
      </c>
      <c r="Q33" s="113">
        <v>1704</v>
      </c>
      <c r="R33" s="113">
        <v>1530</v>
      </c>
      <c r="S33" s="113">
        <v>1098</v>
      </c>
      <c r="T33" s="113">
        <v>1293</v>
      </c>
      <c r="U33" s="113">
        <v>1513</v>
      </c>
      <c r="V33" s="113">
        <v>1396</v>
      </c>
      <c r="W33" s="113">
        <v>1650</v>
      </c>
      <c r="X33" s="113">
        <v>1512</v>
      </c>
      <c r="Y33" s="113">
        <v>1310</v>
      </c>
      <c r="Z33" s="112">
        <v>1203</v>
      </c>
      <c r="AA33" s="113">
        <v>958</v>
      </c>
      <c r="AB33" s="113">
        <v>1155</v>
      </c>
      <c r="AC33" s="113">
        <v>1236</v>
      </c>
      <c r="AD33" s="113">
        <v>1380</v>
      </c>
      <c r="AE33" s="113">
        <v>1272</v>
      </c>
      <c r="AF33" s="113">
        <v>1444</v>
      </c>
      <c r="AG33" s="113">
        <v>1315</v>
      </c>
      <c r="AH33" s="115">
        <v>14154</v>
      </c>
      <c r="AI33" s="116">
        <f t="shared" si="0"/>
        <v>16451</v>
      </c>
      <c r="AJ33" s="112">
        <f t="shared" si="1"/>
        <v>9963</v>
      </c>
    </row>
    <row r="34" spans="1:36" ht="15" x14ac:dyDescent="0.25">
      <c r="A34" s="142" t="s">
        <v>174</v>
      </c>
      <c r="B34" s="112">
        <v>421</v>
      </c>
      <c r="C34" s="113">
        <v>383</v>
      </c>
      <c r="D34" s="113">
        <v>431</v>
      </c>
      <c r="E34" s="113">
        <v>431</v>
      </c>
      <c r="F34" s="113">
        <v>522</v>
      </c>
      <c r="G34" s="113">
        <v>560</v>
      </c>
      <c r="H34" s="113">
        <v>1779</v>
      </c>
      <c r="I34" s="113">
        <v>1571</v>
      </c>
      <c r="J34" s="113">
        <v>603</v>
      </c>
      <c r="K34" s="113">
        <v>529</v>
      </c>
      <c r="L34" s="113">
        <v>510</v>
      </c>
      <c r="M34" s="114">
        <v>490</v>
      </c>
      <c r="N34" s="112">
        <v>483</v>
      </c>
      <c r="O34" s="113">
        <v>440</v>
      </c>
      <c r="P34" s="113">
        <v>505</v>
      </c>
      <c r="Q34" s="113">
        <v>547</v>
      </c>
      <c r="R34" s="113">
        <v>683</v>
      </c>
      <c r="S34" s="113">
        <v>498</v>
      </c>
      <c r="T34" s="113">
        <v>487</v>
      </c>
      <c r="U34" s="113">
        <v>776</v>
      </c>
      <c r="V34" s="113">
        <v>745</v>
      </c>
      <c r="W34" s="113">
        <v>729</v>
      </c>
      <c r="X34" s="113">
        <v>641</v>
      </c>
      <c r="Y34" s="113">
        <v>626</v>
      </c>
      <c r="Z34" s="112">
        <v>591</v>
      </c>
      <c r="AA34" s="113">
        <v>547</v>
      </c>
      <c r="AB34" s="113">
        <v>685</v>
      </c>
      <c r="AC34" s="113">
        <v>654</v>
      </c>
      <c r="AD34" s="113">
        <v>796</v>
      </c>
      <c r="AE34" s="113">
        <v>757</v>
      </c>
      <c r="AF34" s="113">
        <v>863</v>
      </c>
      <c r="AG34" s="113">
        <v>870</v>
      </c>
      <c r="AH34" s="115">
        <v>8230</v>
      </c>
      <c r="AI34" s="116">
        <f t="shared" si="0"/>
        <v>7160</v>
      </c>
      <c r="AJ34" s="112">
        <f t="shared" si="1"/>
        <v>5763</v>
      </c>
    </row>
    <row r="35" spans="1:36" ht="15" x14ac:dyDescent="0.25">
      <c r="A35" s="142" t="s">
        <v>175</v>
      </c>
      <c r="B35" s="112">
        <v>4</v>
      </c>
      <c r="C35" s="113">
        <v>0</v>
      </c>
      <c r="D35" s="113">
        <v>13</v>
      </c>
      <c r="E35" s="113">
        <v>0</v>
      </c>
      <c r="F35" s="113">
        <v>0</v>
      </c>
      <c r="G35" s="113">
        <v>6</v>
      </c>
      <c r="H35" s="113">
        <v>93</v>
      </c>
      <c r="I35" s="113">
        <v>18</v>
      </c>
      <c r="J35" s="113">
        <v>0</v>
      </c>
      <c r="K35" s="113">
        <v>9</v>
      </c>
      <c r="L35" s="113">
        <v>11</v>
      </c>
      <c r="M35" s="114">
        <v>0</v>
      </c>
      <c r="N35" s="112">
        <v>0</v>
      </c>
      <c r="O35" s="113">
        <v>0</v>
      </c>
      <c r="P35" s="113">
        <v>0</v>
      </c>
      <c r="Q35" s="113">
        <v>6</v>
      </c>
      <c r="R35" s="113">
        <v>0</v>
      </c>
      <c r="S35" s="113">
        <v>0</v>
      </c>
      <c r="T35" s="113">
        <v>4</v>
      </c>
      <c r="U35" s="113">
        <v>0</v>
      </c>
      <c r="V35" s="113">
        <v>4</v>
      </c>
      <c r="W35" s="113">
        <v>0</v>
      </c>
      <c r="X35" s="113">
        <v>0</v>
      </c>
      <c r="Y35" s="113">
        <v>0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3</v>
      </c>
      <c r="AF35" s="113">
        <v>15</v>
      </c>
      <c r="AG35" s="113">
        <v>117</v>
      </c>
      <c r="AH35" s="115">
        <v>154</v>
      </c>
      <c r="AI35" s="116">
        <f t="shared" si="0"/>
        <v>14</v>
      </c>
      <c r="AJ35" s="112">
        <f t="shared" si="1"/>
        <v>135</v>
      </c>
    </row>
    <row r="36" spans="1:36" ht="15" x14ac:dyDescent="0.25">
      <c r="A36" s="142" t="s">
        <v>176</v>
      </c>
      <c r="B36" s="112">
        <v>994</v>
      </c>
      <c r="C36" s="113">
        <v>844</v>
      </c>
      <c r="D36" s="113">
        <v>893</v>
      </c>
      <c r="E36" s="113">
        <v>868</v>
      </c>
      <c r="F36" s="113">
        <v>939</v>
      </c>
      <c r="G36" s="113">
        <v>985</v>
      </c>
      <c r="H36" s="113">
        <v>1089</v>
      </c>
      <c r="I36" s="113">
        <v>1008</v>
      </c>
      <c r="J36" s="113">
        <v>975</v>
      </c>
      <c r="K36" s="113">
        <v>960</v>
      </c>
      <c r="L36" s="113">
        <v>982</v>
      </c>
      <c r="M36" s="114">
        <v>989</v>
      </c>
      <c r="N36" s="112">
        <v>1023</v>
      </c>
      <c r="O36" s="113">
        <v>1018</v>
      </c>
      <c r="P36" s="113">
        <v>1074</v>
      </c>
      <c r="Q36" s="113">
        <v>1120</v>
      </c>
      <c r="R36" s="113">
        <v>1124</v>
      </c>
      <c r="S36" s="113">
        <v>1120</v>
      </c>
      <c r="T36" s="113">
        <v>1156</v>
      </c>
      <c r="U36" s="113">
        <v>1044</v>
      </c>
      <c r="V36" s="113">
        <v>1051</v>
      </c>
      <c r="W36" s="113">
        <v>1086</v>
      </c>
      <c r="X36" s="113">
        <v>1001</v>
      </c>
      <c r="Y36" s="113">
        <v>1066</v>
      </c>
      <c r="Z36" s="112">
        <v>982</v>
      </c>
      <c r="AA36" s="113">
        <v>877</v>
      </c>
      <c r="AB36" s="113">
        <v>979</v>
      </c>
      <c r="AC36" s="113">
        <v>976</v>
      </c>
      <c r="AD36" s="113">
        <v>972</v>
      </c>
      <c r="AE36" s="113">
        <v>1026</v>
      </c>
      <c r="AF36" s="113">
        <v>1047</v>
      </c>
      <c r="AG36" s="113">
        <v>1002</v>
      </c>
      <c r="AH36" s="115">
        <v>11526</v>
      </c>
      <c r="AI36" s="116">
        <f t="shared" si="0"/>
        <v>12883</v>
      </c>
      <c r="AJ36" s="112">
        <f t="shared" si="1"/>
        <v>7861</v>
      </c>
    </row>
    <row r="37" spans="1:36" ht="15" x14ac:dyDescent="0.25">
      <c r="A37" s="142" t="s">
        <v>177</v>
      </c>
      <c r="B37" s="112">
        <v>280</v>
      </c>
      <c r="C37" s="113">
        <v>233</v>
      </c>
      <c r="D37" s="113">
        <v>280</v>
      </c>
      <c r="E37" s="113">
        <v>283</v>
      </c>
      <c r="F37" s="113">
        <v>335</v>
      </c>
      <c r="G37" s="113">
        <v>460</v>
      </c>
      <c r="H37" s="113">
        <v>507</v>
      </c>
      <c r="I37" s="113">
        <v>521</v>
      </c>
      <c r="J37" s="113">
        <v>363</v>
      </c>
      <c r="K37" s="113">
        <v>324</v>
      </c>
      <c r="L37" s="113">
        <v>285</v>
      </c>
      <c r="M37" s="114">
        <v>282</v>
      </c>
      <c r="N37" s="112">
        <v>279</v>
      </c>
      <c r="O37" s="113">
        <v>246</v>
      </c>
      <c r="P37" s="113">
        <v>317</v>
      </c>
      <c r="Q37" s="113">
        <v>327</v>
      </c>
      <c r="R37" s="113">
        <v>404</v>
      </c>
      <c r="S37" s="113">
        <v>531</v>
      </c>
      <c r="T37" s="113">
        <v>595</v>
      </c>
      <c r="U37" s="113">
        <v>633</v>
      </c>
      <c r="V37" s="113">
        <v>521</v>
      </c>
      <c r="W37" s="113">
        <v>484</v>
      </c>
      <c r="X37" s="113">
        <v>391</v>
      </c>
      <c r="Y37" s="113">
        <v>370</v>
      </c>
      <c r="Z37" s="112">
        <v>347</v>
      </c>
      <c r="AA37" s="113">
        <v>301</v>
      </c>
      <c r="AB37" s="113">
        <v>355</v>
      </c>
      <c r="AC37" s="113">
        <v>363</v>
      </c>
      <c r="AD37" s="113">
        <v>509</v>
      </c>
      <c r="AE37" s="113">
        <v>519</v>
      </c>
      <c r="AF37" s="113">
        <v>654</v>
      </c>
      <c r="AG37" s="113">
        <v>614</v>
      </c>
      <c r="AH37" s="115">
        <v>4153</v>
      </c>
      <c r="AI37" s="116">
        <f t="shared" si="0"/>
        <v>5098</v>
      </c>
      <c r="AJ37" s="112">
        <f t="shared" si="1"/>
        <v>3662</v>
      </c>
    </row>
    <row r="38" spans="1:36" ht="15" x14ac:dyDescent="0.25">
      <c r="A38" s="142" t="s">
        <v>178</v>
      </c>
      <c r="B38" s="112">
        <v>3109</v>
      </c>
      <c r="C38" s="113">
        <v>2703</v>
      </c>
      <c r="D38" s="113">
        <v>3142</v>
      </c>
      <c r="E38" s="113">
        <v>3063</v>
      </c>
      <c r="F38" s="113">
        <v>3136</v>
      </c>
      <c r="G38" s="113">
        <v>2933</v>
      </c>
      <c r="H38" s="113">
        <v>3179</v>
      </c>
      <c r="I38" s="113">
        <v>3085</v>
      </c>
      <c r="J38" s="113">
        <v>3089</v>
      </c>
      <c r="K38" s="113">
        <v>3248</v>
      </c>
      <c r="L38" s="113">
        <v>3120</v>
      </c>
      <c r="M38" s="114">
        <v>3249</v>
      </c>
      <c r="N38" s="112">
        <v>3207</v>
      </c>
      <c r="O38" s="113">
        <v>3012</v>
      </c>
      <c r="P38" s="113">
        <v>2982</v>
      </c>
      <c r="Q38" s="113">
        <v>2339</v>
      </c>
      <c r="R38" s="113">
        <v>2331</v>
      </c>
      <c r="S38" s="113">
        <v>2706</v>
      </c>
      <c r="T38" s="113">
        <v>2841</v>
      </c>
      <c r="U38" s="113">
        <v>2783</v>
      </c>
      <c r="V38" s="113">
        <v>2863</v>
      </c>
      <c r="W38" s="113">
        <v>2966</v>
      </c>
      <c r="X38" s="113">
        <v>2795</v>
      </c>
      <c r="Y38" s="113">
        <v>2702</v>
      </c>
      <c r="Z38" s="112">
        <v>2649</v>
      </c>
      <c r="AA38" s="113">
        <v>2374</v>
      </c>
      <c r="AB38" s="113">
        <v>2745</v>
      </c>
      <c r="AC38" s="113">
        <v>2588</v>
      </c>
      <c r="AD38" s="113">
        <v>2539</v>
      </c>
      <c r="AE38" s="113">
        <v>2724</v>
      </c>
      <c r="AF38" s="113">
        <v>2739</v>
      </c>
      <c r="AG38" s="113">
        <v>2976</v>
      </c>
      <c r="AH38" s="115">
        <v>37056</v>
      </c>
      <c r="AI38" s="116">
        <f t="shared" si="0"/>
        <v>33527</v>
      </c>
      <c r="AJ38" s="112">
        <f t="shared" si="1"/>
        <v>21334</v>
      </c>
    </row>
    <row r="39" spans="1:36" ht="15" x14ac:dyDescent="0.25">
      <c r="A39" s="142" t="s">
        <v>179</v>
      </c>
      <c r="B39" s="112">
        <v>1298</v>
      </c>
      <c r="C39" s="113">
        <v>1175</v>
      </c>
      <c r="D39" s="113">
        <v>1306</v>
      </c>
      <c r="E39" s="113">
        <v>1258</v>
      </c>
      <c r="F39" s="113">
        <v>1307</v>
      </c>
      <c r="G39" s="113">
        <v>1213</v>
      </c>
      <c r="H39" s="113">
        <v>1322</v>
      </c>
      <c r="I39" s="113">
        <v>1297</v>
      </c>
      <c r="J39" s="113">
        <v>1293</v>
      </c>
      <c r="K39" s="113">
        <v>1320</v>
      </c>
      <c r="L39" s="113">
        <v>1305</v>
      </c>
      <c r="M39" s="114">
        <v>1344</v>
      </c>
      <c r="N39" s="112">
        <v>1370</v>
      </c>
      <c r="O39" s="113">
        <v>1263</v>
      </c>
      <c r="P39" s="113">
        <v>1365</v>
      </c>
      <c r="Q39" s="113">
        <v>1295</v>
      </c>
      <c r="R39" s="113">
        <v>1328</v>
      </c>
      <c r="S39" s="113">
        <v>1310</v>
      </c>
      <c r="T39" s="113">
        <v>1360</v>
      </c>
      <c r="U39" s="113">
        <v>1359</v>
      </c>
      <c r="V39" s="113">
        <v>1331</v>
      </c>
      <c r="W39" s="113">
        <v>1376</v>
      </c>
      <c r="X39" s="113">
        <v>1325</v>
      </c>
      <c r="Y39" s="113">
        <v>1366</v>
      </c>
      <c r="Z39" s="112">
        <v>1350</v>
      </c>
      <c r="AA39" s="113">
        <v>1193</v>
      </c>
      <c r="AB39" s="113">
        <v>1357</v>
      </c>
      <c r="AC39" s="113">
        <v>1308</v>
      </c>
      <c r="AD39" s="113">
        <v>1333</v>
      </c>
      <c r="AE39" s="113">
        <v>1320</v>
      </c>
      <c r="AF39" s="113">
        <v>1346</v>
      </c>
      <c r="AG39" s="113">
        <v>1364</v>
      </c>
      <c r="AH39" s="115">
        <v>15438</v>
      </c>
      <c r="AI39" s="116">
        <f t="shared" si="0"/>
        <v>16048</v>
      </c>
      <c r="AJ39" s="112">
        <f t="shared" si="1"/>
        <v>10571</v>
      </c>
    </row>
    <row r="40" spans="1:36" ht="15" x14ac:dyDescent="0.25">
      <c r="A40" s="142" t="s">
        <v>180</v>
      </c>
      <c r="B40" s="112">
        <v>2379</v>
      </c>
      <c r="C40" s="113">
        <v>2161</v>
      </c>
      <c r="D40" s="113">
        <v>2420</v>
      </c>
      <c r="E40" s="113">
        <v>2308</v>
      </c>
      <c r="F40" s="113">
        <v>2341</v>
      </c>
      <c r="G40" s="113">
        <v>2209</v>
      </c>
      <c r="H40" s="113">
        <v>2355</v>
      </c>
      <c r="I40" s="113">
        <v>2381</v>
      </c>
      <c r="J40" s="113">
        <v>2437</v>
      </c>
      <c r="K40" s="113">
        <v>2561</v>
      </c>
      <c r="L40" s="113">
        <v>2413</v>
      </c>
      <c r="M40" s="114">
        <v>2564</v>
      </c>
      <c r="N40" s="112">
        <v>2435</v>
      </c>
      <c r="O40" s="113">
        <v>2307</v>
      </c>
      <c r="P40" s="113">
        <v>2540</v>
      </c>
      <c r="Q40" s="113">
        <v>2455</v>
      </c>
      <c r="R40" s="113">
        <v>2504</v>
      </c>
      <c r="S40" s="113">
        <v>2604</v>
      </c>
      <c r="T40" s="113">
        <v>2603</v>
      </c>
      <c r="U40" s="113">
        <v>2584</v>
      </c>
      <c r="V40" s="113">
        <v>2544</v>
      </c>
      <c r="W40" s="113">
        <v>2593</v>
      </c>
      <c r="X40" s="113">
        <v>2481</v>
      </c>
      <c r="Y40" s="113">
        <v>2517</v>
      </c>
      <c r="Z40" s="112">
        <v>2468</v>
      </c>
      <c r="AA40" s="113">
        <v>2219</v>
      </c>
      <c r="AB40" s="113">
        <v>2530</v>
      </c>
      <c r="AC40" s="113">
        <v>2411</v>
      </c>
      <c r="AD40" s="113">
        <v>2457</v>
      </c>
      <c r="AE40" s="113">
        <v>2408</v>
      </c>
      <c r="AF40" s="113">
        <v>2273</v>
      </c>
      <c r="AG40" s="113">
        <v>2409</v>
      </c>
      <c r="AH40" s="115">
        <v>28529</v>
      </c>
      <c r="AI40" s="116">
        <f t="shared" si="0"/>
        <v>30167</v>
      </c>
      <c r="AJ40" s="112">
        <f t="shared" si="1"/>
        <v>19175</v>
      </c>
    </row>
    <row r="41" spans="1:36" ht="15" x14ac:dyDescent="0.25">
      <c r="A41" s="142" t="s">
        <v>181</v>
      </c>
      <c r="B41" s="112">
        <v>1825</v>
      </c>
      <c r="C41" s="113">
        <v>1635</v>
      </c>
      <c r="D41" s="113">
        <v>1813</v>
      </c>
      <c r="E41" s="113">
        <v>1763</v>
      </c>
      <c r="F41" s="113">
        <v>1865</v>
      </c>
      <c r="G41" s="113">
        <v>1849</v>
      </c>
      <c r="H41" s="113">
        <v>1854</v>
      </c>
      <c r="I41" s="113">
        <v>1839</v>
      </c>
      <c r="J41" s="113">
        <v>2147</v>
      </c>
      <c r="K41" s="113">
        <v>2155</v>
      </c>
      <c r="L41" s="113">
        <v>1865</v>
      </c>
      <c r="M41" s="114">
        <v>1961</v>
      </c>
      <c r="N41" s="112">
        <v>1874</v>
      </c>
      <c r="O41" s="113">
        <v>1781</v>
      </c>
      <c r="P41" s="113">
        <v>1906</v>
      </c>
      <c r="Q41" s="113">
        <v>1794</v>
      </c>
      <c r="R41" s="113">
        <v>1908</v>
      </c>
      <c r="S41" s="113">
        <v>2047</v>
      </c>
      <c r="T41" s="113">
        <v>2077</v>
      </c>
      <c r="U41" s="113">
        <v>1932</v>
      </c>
      <c r="V41" s="113">
        <v>1938</v>
      </c>
      <c r="W41" s="113">
        <v>2015</v>
      </c>
      <c r="X41" s="113">
        <v>1885</v>
      </c>
      <c r="Y41" s="113">
        <v>1830</v>
      </c>
      <c r="Z41" s="112">
        <v>1742</v>
      </c>
      <c r="AA41" s="113">
        <v>1602</v>
      </c>
      <c r="AB41" s="113">
        <v>1846</v>
      </c>
      <c r="AC41" s="113">
        <v>1736</v>
      </c>
      <c r="AD41" s="113">
        <v>1808</v>
      </c>
      <c r="AE41" s="113">
        <v>1738</v>
      </c>
      <c r="AF41" s="113">
        <v>1736</v>
      </c>
      <c r="AG41" s="113">
        <v>1789</v>
      </c>
      <c r="AH41" s="115">
        <v>22571</v>
      </c>
      <c r="AI41" s="116">
        <f t="shared" si="0"/>
        <v>22987</v>
      </c>
      <c r="AJ41" s="112">
        <f t="shared" si="1"/>
        <v>13997</v>
      </c>
    </row>
    <row r="42" spans="1:36" ht="15" x14ac:dyDescent="0.25">
      <c r="A42" s="177" t="s">
        <v>182</v>
      </c>
      <c r="B42" s="113">
        <v>1130</v>
      </c>
      <c r="C42" s="113">
        <v>980</v>
      </c>
      <c r="D42" s="113">
        <v>1119</v>
      </c>
      <c r="E42" s="113">
        <v>1029</v>
      </c>
      <c r="F42" s="113">
        <v>1115</v>
      </c>
      <c r="G42" s="113">
        <v>1107</v>
      </c>
      <c r="H42" s="113">
        <v>1161</v>
      </c>
      <c r="I42" s="113">
        <v>1136</v>
      </c>
      <c r="J42" s="113">
        <v>1163</v>
      </c>
      <c r="K42" s="113">
        <v>1141</v>
      </c>
      <c r="L42" s="113">
        <v>1082</v>
      </c>
      <c r="M42" s="114">
        <v>1117</v>
      </c>
      <c r="N42" s="113">
        <v>1123</v>
      </c>
      <c r="O42" s="113">
        <v>1025</v>
      </c>
      <c r="P42" s="113">
        <v>1119</v>
      </c>
      <c r="Q42" s="113">
        <v>973</v>
      </c>
      <c r="R42" s="113">
        <v>1052</v>
      </c>
      <c r="S42" s="113">
        <v>1176</v>
      </c>
      <c r="T42" s="113">
        <v>1209</v>
      </c>
      <c r="U42" s="113">
        <v>1171</v>
      </c>
      <c r="V42" s="113">
        <v>1190</v>
      </c>
      <c r="W42" s="113">
        <v>1241</v>
      </c>
      <c r="X42" s="113">
        <v>1153</v>
      </c>
      <c r="Y42" s="113">
        <v>1097</v>
      </c>
      <c r="Z42" s="112">
        <v>1128</v>
      </c>
      <c r="AA42" s="113">
        <v>1040</v>
      </c>
      <c r="AB42" s="113">
        <v>1152</v>
      </c>
      <c r="AC42" s="113">
        <v>1137</v>
      </c>
      <c r="AD42" s="113">
        <v>1183</v>
      </c>
      <c r="AE42" s="113">
        <v>1197</v>
      </c>
      <c r="AF42" s="113">
        <v>1222</v>
      </c>
      <c r="AG42" s="114">
        <v>1217</v>
      </c>
      <c r="AH42" s="114">
        <v>13280</v>
      </c>
      <c r="AI42" s="116">
        <f t="shared" si="0"/>
        <v>13529</v>
      </c>
      <c r="AJ42" s="112">
        <f t="shared" si="1"/>
        <v>9276</v>
      </c>
    </row>
    <row r="43" spans="1:36" ht="15" x14ac:dyDescent="0.25">
      <c r="A43" s="142" t="s">
        <v>183</v>
      </c>
      <c r="B43" s="112">
        <v>0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1</v>
      </c>
      <c r="K43" s="113">
        <v>0</v>
      </c>
      <c r="L43" s="113">
        <v>0</v>
      </c>
      <c r="M43" s="114">
        <v>0</v>
      </c>
      <c r="N43" s="112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2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4">
        <v>0</v>
      </c>
      <c r="AH43" s="115">
        <v>1</v>
      </c>
      <c r="AI43" s="116">
        <f t="shared" si="0"/>
        <v>0</v>
      </c>
      <c r="AJ43" s="112">
        <f t="shared" si="1"/>
        <v>0</v>
      </c>
    </row>
    <row r="44" spans="1:36" ht="15" x14ac:dyDescent="0.25">
      <c r="A44" s="142" t="s">
        <v>184</v>
      </c>
      <c r="B44" s="112">
        <v>97</v>
      </c>
      <c r="C44" s="113">
        <v>63</v>
      </c>
      <c r="D44" s="113">
        <v>67</v>
      </c>
      <c r="E44" s="113">
        <v>61</v>
      </c>
      <c r="F44" s="113">
        <v>83</v>
      </c>
      <c r="G44" s="113">
        <v>98</v>
      </c>
      <c r="H44" s="113">
        <v>113</v>
      </c>
      <c r="I44" s="113">
        <v>103</v>
      </c>
      <c r="J44" s="113">
        <v>96</v>
      </c>
      <c r="K44" s="113">
        <v>95</v>
      </c>
      <c r="L44" s="113">
        <v>76</v>
      </c>
      <c r="M44" s="114">
        <v>86</v>
      </c>
      <c r="N44" s="112">
        <v>61</v>
      </c>
      <c r="O44" s="113">
        <v>85</v>
      </c>
      <c r="P44" s="113">
        <v>58</v>
      </c>
      <c r="Q44" s="113">
        <v>44</v>
      </c>
      <c r="R44" s="113">
        <v>37</v>
      </c>
      <c r="S44" s="113">
        <v>82</v>
      </c>
      <c r="T44" s="113">
        <v>90</v>
      </c>
      <c r="U44" s="113">
        <v>98</v>
      </c>
      <c r="V44" s="113">
        <v>104</v>
      </c>
      <c r="W44" s="113">
        <v>132</v>
      </c>
      <c r="X44" s="113">
        <v>45</v>
      </c>
      <c r="Y44" s="113">
        <v>72</v>
      </c>
      <c r="Z44" s="112">
        <v>85</v>
      </c>
      <c r="AA44" s="113">
        <v>74</v>
      </c>
      <c r="AB44" s="113">
        <v>75</v>
      </c>
      <c r="AC44" s="113">
        <v>58</v>
      </c>
      <c r="AD44" s="113">
        <v>59</v>
      </c>
      <c r="AE44" s="113">
        <v>90</v>
      </c>
      <c r="AF44" s="113">
        <v>85</v>
      </c>
      <c r="AG44" s="114">
        <v>77</v>
      </c>
      <c r="AH44" s="115">
        <v>1038</v>
      </c>
      <c r="AI44" s="116">
        <f t="shared" si="0"/>
        <v>908</v>
      </c>
      <c r="AJ44" s="112">
        <f t="shared" si="1"/>
        <v>603</v>
      </c>
    </row>
    <row r="45" spans="1:36" ht="15" x14ac:dyDescent="0.25">
      <c r="A45" s="142" t="s">
        <v>185</v>
      </c>
      <c r="B45" s="112">
        <v>26</v>
      </c>
      <c r="C45" s="113">
        <v>24</v>
      </c>
      <c r="D45" s="113">
        <v>31</v>
      </c>
      <c r="E45" s="113">
        <v>26</v>
      </c>
      <c r="F45" s="113">
        <v>112</v>
      </c>
      <c r="G45" s="113">
        <v>171</v>
      </c>
      <c r="H45" s="113">
        <v>70</v>
      </c>
      <c r="I45" s="113">
        <v>99</v>
      </c>
      <c r="J45" s="113">
        <v>50</v>
      </c>
      <c r="K45" s="113">
        <v>54</v>
      </c>
      <c r="L45" s="113">
        <v>46</v>
      </c>
      <c r="M45" s="114">
        <v>31</v>
      </c>
      <c r="N45" s="112">
        <v>0</v>
      </c>
      <c r="O45" s="113">
        <v>0</v>
      </c>
      <c r="P45" s="113">
        <v>0</v>
      </c>
      <c r="Q45" s="113">
        <v>0</v>
      </c>
      <c r="R45" s="113">
        <v>60</v>
      </c>
      <c r="S45" s="113">
        <v>81</v>
      </c>
      <c r="T45" s="113">
        <v>56</v>
      </c>
      <c r="U45" s="113">
        <v>42</v>
      </c>
      <c r="V45" s="113">
        <v>51</v>
      </c>
      <c r="W45" s="113">
        <v>78</v>
      </c>
      <c r="X45" s="113">
        <v>78</v>
      </c>
      <c r="Y45" s="113">
        <v>26</v>
      </c>
      <c r="Z45" s="112">
        <v>25</v>
      </c>
      <c r="AA45" s="113">
        <v>28</v>
      </c>
      <c r="AB45" s="113">
        <v>39</v>
      </c>
      <c r="AC45" s="113">
        <v>38</v>
      </c>
      <c r="AD45" s="113">
        <v>57</v>
      </c>
      <c r="AE45" s="113">
        <v>56</v>
      </c>
      <c r="AF45" s="113">
        <v>86</v>
      </c>
      <c r="AG45" s="114">
        <v>31</v>
      </c>
      <c r="AH45" s="115">
        <v>740</v>
      </c>
      <c r="AI45" s="116">
        <f t="shared" si="0"/>
        <v>472</v>
      </c>
      <c r="AJ45" s="112">
        <f t="shared" si="1"/>
        <v>360</v>
      </c>
    </row>
    <row r="46" spans="1:36" ht="15" x14ac:dyDescent="0.25">
      <c r="A46" s="142" t="s">
        <v>186</v>
      </c>
      <c r="B46" s="112">
        <v>0</v>
      </c>
      <c r="C46" s="113">
        <v>0</v>
      </c>
      <c r="D46" s="113">
        <v>0</v>
      </c>
      <c r="E46" s="113">
        <v>0</v>
      </c>
      <c r="F46" s="113">
        <v>0</v>
      </c>
      <c r="G46" s="113">
        <v>2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4">
        <v>0</v>
      </c>
      <c r="N46" s="112">
        <v>24</v>
      </c>
      <c r="O46" s="113">
        <v>23</v>
      </c>
      <c r="P46" s="113">
        <v>39</v>
      </c>
      <c r="Q46" s="113">
        <v>46</v>
      </c>
      <c r="R46" s="113">
        <v>0</v>
      </c>
      <c r="S46" s="113">
        <v>50</v>
      </c>
      <c r="T46" s="113">
        <v>59</v>
      </c>
      <c r="U46" s="113">
        <v>56</v>
      </c>
      <c r="V46" s="113">
        <v>45</v>
      </c>
      <c r="W46" s="113">
        <v>48</v>
      </c>
      <c r="X46" s="113">
        <v>23</v>
      </c>
      <c r="Y46" s="113">
        <v>17</v>
      </c>
      <c r="Z46" s="112">
        <v>12</v>
      </c>
      <c r="AA46" s="113">
        <v>13</v>
      </c>
      <c r="AB46" s="113">
        <v>25</v>
      </c>
      <c r="AC46" s="113">
        <v>53</v>
      </c>
      <c r="AD46" s="113">
        <v>36</v>
      </c>
      <c r="AE46" s="113">
        <v>33</v>
      </c>
      <c r="AF46" s="113">
        <v>37</v>
      </c>
      <c r="AG46" s="114">
        <v>26</v>
      </c>
      <c r="AH46" s="115">
        <v>2</v>
      </c>
      <c r="AI46" s="116">
        <f t="shared" si="0"/>
        <v>430</v>
      </c>
      <c r="AJ46" s="112">
        <f t="shared" si="1"/>
        <v>235</v>
      </c>
    </row>
    <row r="47" spans="1:36" ht="15" x14ac:dyDescent="0.25">
      <c r="A47" s="142" t="s">
        <v>187</v>
      </c>
      <c r="B47" s="112">
        <v>51</v>
      </c>
      <c r="C47" s="113">
        <v>70</v>
      </c>
      <c r="D47" s="113">
        <v>121</v>
      </c>
      <c r="E47" s="113">
        <v>138</v>
      </c>
      <c r="F47" s="113">
        <v>162</v>
      </c>
      <c r="G47" s="113">
        <v>143</v>
      </c>
      <c r="H47" s="113">
        <v>100</v>
      </c>
      <c r="I47" s="113">
        <v>139</v>
      </c>
      <c r="J47" s="113">
        <v>70</v>
      </c>
      <c r="K47" s="113">
        <v>26</v>
      </c>
      <c r="L47" s="113">
        <v>111</v>
      </c>
      <c r="M47" s="114">
        <v>121</v>
      </c>
      <c r="N47" s="112">
        <v>83</v>
      </c>
      <c r="O47" s="113">
        <v>69</v>
      </c>
      <c r="P47" s="113">
        <v>115</v>
      </c>
      <c r="Q47" s="113">
        <v>59</v>
      </c>
      <c r="R47" s="113">
        <v>129</v>
      </c>
      <c r="S47" s="113">
        <v>107</v>
      </c>
      <c r="T47" s="113">
        <v>102</v>
      </c>
      <c r="U47" s="113">
        <v>76</v>
      </c>
      <c r="V47" s="113">
        <v>75</v>
      </c>
      <c r="W47" s="113">
        <v>77</v>
      </c>
      <c r="X47" s="113">
        <v>46</v>
      </c>
      <c r="Y47" s="113">
        <v>43</v>
      </c>
      <c r="Z47" s="112">
        <v>20</v>
      </c>
      <c r="AA47" s="113">
        <v>15</v>
      </c>
      <c r="AB47" s="113">
        <v>40</v>
      </c>
      <c r="AC47" s="113">
        <v>70</v>
      </c>
      <c r="AD47" s="113">
        <v>90</v>
      </c>
      <c r="AE47" s="113">
        <v>57</v>
      </c>
      <c r="AF47" s="113">
        <v>70</v>
      </c>
      <c r="AG47" s="114">
        <v>52</v>
      </c>
      <c r="AH47" s="115">
        <v>1252</v>
      </c>
      <c r="AI47" s="116">
        <f t="shared" si="0"/>
        <v>981</v>
      </c>
      <c r="AJ47" s="112">
        <f t="shared" si="1"/>
        <v>414</v>
      </c>
    </row>
    <row r="48" spans="1:36" ht="15" x14ac:dyDescent="0.25">
      <c r="A48" s="142" t="s">
        <v>188</v>
      </c>
      <c r="B48" s="112">
        <v>194</v>
      </c>
      <c r="C48" s="113">
        <v>357</v>
      </c>
      <c r="D48" s="113">
        <v>525</v>
      </c>
      <c r="E48" s="113">
        <v>630</v>
      </c>
      <c r="F48" s="113">
        <v>838</v>
      </c>
      <c r="G48" s="113">
        <v>741</v>
      </c>
      <c r="H48" s="113">
        <v>680</v>
      </c>
      <c r="I48" s="113">
        <v>559</v>
      </c>
      <c r="J48" s="113">
        <v>635</v>
      </c>
      <c r="K48" s="113">
        <v>577</v>
      </c>
      <c r="L48" s="113">
        <v>515</v>
      </c>
      <c r="M48" s="114">
        <v>363</v>
      </c>
      <c r="N48" s="112">
        <v>129</v>
      </c>
      <c r="O48" s="113">
        <v>243</v>
      </c>
      <c r="P48" s="113">
        <v>354</v>
      </c>
      <c r="Q48" s="113">
        <v>281</v>
      </c>
      <c r="R48" s="113">
        <v>463</v>
      </c>
      <c r="S48" s="113">
        <v>876</v>
      </c>
      <c r="T48" s="113">
        <v>904</v>
      </c>
      <c r="U48" s="113">
        <v>862</v>
      </c>
      <c r="V48" s="113">
        <v>746</v>
      </c>
      <c r="W48" s="113">
        <v>653</v>
      </c>
      <c r="X48" s="113">
        <v>500</v>
      </c>
      <c r="Y48" s="113">
        <v>447</v>
      </c>
      <c r="Z48" s="112">
        <v>234</v>
      </c>
      <c r="AA48" s="113">
        <v>123</v>
      </c>
      <c r="AB48" s="113">
        <v>201</v>
      </c>
      <c r="AC48" s="113">
        <v>516</v>
      </c>
      <c r="AD48" s="113">
        <v>628</v>
      </c>
      <c r="AE48" s="113">
        <v>669</v>
      </c>
      <c r="AF48" s="113">
        <v>682</v>
      </c>
      <c r="AG48" s="114">
        <v>611</v>
      </c>
      <c r="AH48" s="115">
        <v>6614</v>
      </c>
      <c r="AI48" s="116">
        <f t="shared" si="0"/>
        <v>6458</v>
      </c>
      <c r="AJ48" s="112">
        <f t="shared" si="1"/>
        <v>3664</v>
      </c>
    </row>
    <row r="49" spans="1:36" ht="15" x14ac:dyDescent="0.25">
      <c r="A49" s="142" t="s">
        <v>19</v>
      </c>
      <c r="B49" s="112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3</v>
      </c>
      <c r="H49" s="113">
        <v>3</v>
      </c>
      <c r="I49" s="113">
        <v>16</v>
      </c>
      <c r="J49" s="113">
        <v>25</v>
      </c>
      <c r="K49" s="113">
        <v>21</v>
      </c>
      <c r="L49" s="113">
        <v>10</v>
      </c>
      <c r="M49" s="114">
        <v>2</v>
      </c>
      <c r="N49" s="112">
        <v>1</v>
      </c>
      <c r="O49" s="113">
        <v>5</v>
      </c>
      <c r="P49" s="113">
        <v>1</v>
      </c>
      <c r="Q49" s="113">
        <v>0</v>
      </c>
      <c r="R49" s="113">
        <v>7</v>
      </c>
      <c r="S49" s="113">
        <v>8</v>
      </c>
      <c r="T49" s="113">
        <v>0</v>
      </c>
      <c r="U49" s="113">
        <v>0</v>
      </c>
      <c r="V49" s="113">
        <v>0</v>
      </c>
      <c r="W49" s="113">
        <v>8</v>
      </c>
      <c r="X49" s="113">
        <v>0</v>
      </c>
      <c r="Y49" s="113">
        <v>0</v>
      </c>
      <c r="Z49" s="112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1</v>
      </c>
      <c r="AG49" s="114">
        <v>4</v>
      </c>
      <c r="AH49" s="115">
        <v>80</v>
      </c>
      <c r="AI49" s="116">
        <f t="shared" si="0"/>
        <v>30</v>
      </c>
      <c r="AJ49" s="112">
        <f t="shared" si="1"/>
        <v>5</v>
      </c>
    </row>
    <row r="50" spans="1:36" ht="15" x14ac:dyDescent="0.25">
      <c r="A50" s="142" t="s">
        <v>256</v>
      </c>
      <c r="B50" s="122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4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/>
      <c r="Z50" s="122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4</v>
      </c>
      <c r="AF50" s="123">
        <v>10</v>
      </c>
      <c r="AG50" s="123">
        <v>21</v>
      </c>
      <c r="AH50" s="125">
        <v>0</v>
      </c>
      <c r="AI50" s="116">
        <v>0</v>
      </c>
      <c r="AJ50" s="122">
        <f t="shared" si="1"/>
        <v>35</v>
      </c>
    </row>
    <row r="51" spans="1:36" ht="15" x14ac:dyDescent="0.25">
      <c r="A51" s="117" t="s">
        <v>20</v>
      </c>
      <c r="B51" s="126">
        <v>61767</v>
      </c>
      <c r="C51" s="127">
        <v>55314</v>
      </c>
      <c r="D51" s="127">
        <v>63506</v>
      </c>
      <c r="E51" s="127">
        <v>60394</v>
      </c>
      <c r="F51" s="127">
        <v>63465</v>
      </c>
      <c r="G51" s="127">
        <v>61538</v>
      </c>
      <c r="H51" s="127">
        <v>65814</v>
      </c>
      <c r="I51" s="127">
        <v>64554</v>
      </c>
      <c r="J51" s="127">
        <v>62453</v>
      </c>
      <c r="K51" s="127">
        <v>64368</v>
      </c>
      <c r="L51" s="127">
        <v>62258</v>
      </c>
      <c r="M51" s="128">
        <v>63924</v>
      </c>
      <c r="N51" s="126">
        <v>63103</v>
      </c>
      <c r="O51" s="127">
        <v>59379</v>
      </c>
      <c r="P51" s="127">
        <v>62742</v>
      </c>
      <c r="Q51" s="127">
        <v>56849</v>
      </c>
      <c r="R51" s="127">
        <v>59349</v>
      </c>
      <c r="S51" s="127">
        <v>63218</v>
      </c>
      <c r="T51" s="127">
        <v>64543</v>
      </c>
      <c r="U51" s="127">
        <v>63134</v>
      </c>
      <c r="V51" s="127">
        <f>SUM(V5:V49)</f>
        <v>62977</v>
      </c>
      <c r="W51" s="127">
        <f>SUM(W5:W49)</f>
        <v>65072</v>
      </c>
      <c r="X51" s="127">
        <f>SUM(X5:X49)</f>
        <v>60930</v>
      </c>
      <c r="Y51" s="127">
        <f>SUM(Y5:Y49)</f>
        <v>60623</v>
      </c>
      <c r="Z51" s="126">
        <v>58403</v>
      </c>
      <c r="AA51" s="127">
        <v>51427</v>
      </c>
      <c r="AB51" s="127">
        <v>60455</v>
      </c>
      <c r="AC51" s="127">
        <f>SUM(AC5:AC49)</f>
        <v>59216</v>
      </c>
      <c r="AD51" s="127">
        <f>SUM(AD5:AD49)</f>
        <v>62024</v>
      </c>
      <c r="AE51" s="127">
        <f>SUM(AE5:AE49)</f>
        <v>62056</v>
      </c>
      <c r="AF51" s="127">
        <f>SUM(AF5:AF50)</f>
        <v>63680</v>
      </c>
      <c r="AG51" s="128">
        <f>SUM(AG5:AG50)</f>
        <v>65151</v>
      </c>
      <c r="AH51" s="129">
        <v>749355</v>
      </c>
      <c r="AI51" s="118">
        <f>SUM(AI5:AI50)</f>
        <v>741919</v>
      </c>
      <c r="AJ51" s="118">
        <f>SUM(AJ5:AJ50)</f>
        <v>483045</v>
      </c>
    </row>
    <row r="53" spans="1:36" ht="15" x14ac:dyDescent="0.25">
      <c r="A53" s="34"/>
      <c r="B53" s="35"/>
    </row>
    <row r="54" spans="1:36" x14ac:dyDescent="0.2">
      <c r="A54" s="87" t="s">
        <v>242</v>
      </c>
      <c r="B54" s="35"/>
    </row>
    <row r="55" spans="1:36" x14ac:dyDescent="0.2">
      <c r="A55" s="74" t="s">
        <v>243</v>
      </c>
    </row>
    <row r="56" spans="1:36" x14ac:dyDescent="0.2">
      <c r="A56" s="74" t="s">
        <v>266</v>
      </c>
    </row>
  </sheetData>
  <mergeCells count="8">
    <mergeCell ref="B2:AJ2"/>
    <mergeCell ref="AJ3:AJ4"/>
    <mergeCell ref="A3:A4"/>
    <mergeCell ref="B3:M3"/>
    <mergeCell ref="AH3:AH4"/>
    <mergeCell ref="AI3:AI4"/>
    <mergeCell ref="N3:Y3"/>
    <mergeCell ref="Z3:A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32</vt:i4>
      </vt:variant>
    </vt:vector>
  </HeadingPairs>
  <TitlesOfParts>
    <vt:vector size="32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  <vt:lpstr>TABLO23</vt:lpstr>
      <vt:lpstr>TABLO24</vt:lpstr>
      <vt:lpstr>TABLO25</vt:lpstr>
      <vt:lpstr>TABLO26</vt:lpstr>
      <vt:lpstr>TABLO27</vt:lpstr>
      <vt:lpstr>TABLO28</vt:lpstr>
      <vt:lpstr>TABLO29</vt:lpstr>
      <vt:lpstr>TABLO30</vt:lpstr>
      <vt:lpstr>TABLO31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2021-09-30T12:46:39Z</dcterms:modified>
</cp:coreProperties>
</file>