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fatih.yilmaz\Desktop\ULAŞIM BÜLTENİ\2021 ULAŞIM\05. Mayıs\"/>
    </mc:Choice>
  </mc:AlternateContent>
  <bookViews>
    <workbookView xWindow="0" yWindow="0" windowWidth="20835" windowHeight="10680" tabRatio="889"/>
  </bookViews>
  <sheets>
    <sheet name="İÇİNDEKİLER" sheetId="31" r:id="rId1"/>
    <sheet name="TABLO1" sheetId="120" r:id="rId2"/>
    <sheet name="TABLO2" sheetId="107" r:id="rId3"/>
    <sheet name="TABLO3" sheetId="122" r:id="rId4"/>
    <sheet name="TABLO4" sheetId="123" r:id="rId5"/>
    <sheet name="TABLO5" sheetId="124" r:id="rId6"/>
    <sheet name="TABLO6" sheetId="125" r:id="rId7"/>
  </sheets>
  <calcPr calcId="162913"/>
</workbook>
</file>

<file path=xl/calcChain.xml><?xml version="1.0" encoding="utf-8"?>
<calcChain xmlns="http://schemas.openxmlformats.org/spreadsheetml/2006/main">
  <c r="F18" i="120" l="1"/>
  <c r="E17" i="120"/>
  <c r="E16" i="120"/>
  <c r="D18" i="120"/>
  <c r="C26" i="120"/>
  <c r="D16" i="125" l="1"/>
  <c r="D17" i="125" s="1"/>
  <c r="D13" i="125"/>
  <c r="D14" i="123"/>
  <c r="C14" i="123"/>
  <c r="K11" i="122"/>
  <c r="K10" i="122"/>
  <c r="K9" i="122"/>
  <c r="K8" i="122"/>
  <c r="K7" i="122"/>
  <c r="E38" i="122"/>
  <c r="F38" i="122"/>
  <c r="G38" i="122"/>
  <c r="H38" i="122"/>
  <c r="D38" i="122"/>
  <c r="D38" i="107"/>
  <c r="E38" i="107"/>
  <c r="F38" i="107"/>
  <c r="C38" i="107"/>
  <c r="G37" i="107"/>
  <c r="E18" i="120" l="1"/>
  <c r="E15" i="120"/>
  <c r="E14" i="120"/>
  <c r="G35" i="107" l="1"/>
  <c r="G36" i="107"/>
  <c r="E13" i="120"/>
  <c r="E12" i="120"/>
  <c r="E38" i="124" l="1"/>
  <c r="D38" i="124"/>
  <c r="C38" i="124"/>
  <c r="E44" i="124"/>
  <c r="D44" i="124"/>
  <c r="C44" i="124"/>
  <c r="E9" i="120" l="1"/>
  <c r="E8" i="120"/>
  <c r="E16" i="125" l="1"/>
  <c r="F15" i="125"/>
  <c r="F14" i="125"/>
  <c r="E13" i="125"/>
  <c r="F12" i="125"/>
  <c r="F11" i="125"/>
  <c r="F10" i="125"/>
  <c r="F9" i="125"/>
  <c r="F8" i="125"/>
  <c r="E46" i="124"/>
  <c r="D46" i="124"/>
  <c r="C46" i="124"/>
  <c r="E45" i="124"/>
  <c r="C45" i="124"/>
  <c r="E43" i="124"/>
  <c r="D43" i="124"/>
  <c r="C43" i="124"/>
  <c r="E42" i="124"/>
  <c r="C42" i="124"/>
  <c r="E41" i="124"/>
  <c r="C41" i="124"/>
  <c r="E40" i="124"/>
  <c r="D40" i="124"/>
  <c r="C40" i="124"/>
  <c r="E39" i="124"/>
  <c r="D39" i="124"/>
  <c r="C39" i="124"/>
  <c r="E37" i="124"/>
  <c r="D37" i="124"/>
  <c r="C37" i="124"/>
  <c r="E36" i="124"/>
  <c r="D36" i="124"/>
  <c r="C36" i="124"/>
  <c r="E35" i="124"/>
  <c r="D35" i="124"/>
  <c r="C35" i="124"/>
  <c r="E34" i="124"/>
  <c r="D34" i="124"/>
  <c r="C34" i="124"/>
  <c r="E33" i="124"/>
  <c r="D33" i="124"/>
  <c r="C33" i="124"/>
  <c r="E32" i="124"/>
  <c r="D32" i="124"/>
  <c r="C32" i="124"/>
  <c r="E31" i="124"/>
  <c r="D31" i="124"/>
  <c r="C31" i="124"/>
  <c r="E30" i="124"/>
  <c r="C30" i="124"/>
  <c r="E23" i="123"/>
  <c r="D23" i="123"/>
  <c r="C23" i="123"/>
  <c r="E22" i="123"/>
  <c r="D22" i="123"/>
  <c r="C22" i="123"/>
  <c r="E21" i="123"/>
  <c r="D21" i="123"/>
  <c r="C21" i="123"/>
  <c r="E20" i="123"/>
  <c r="D20" i="123"/>
  <c r="C20" i="123"/>
  <c r="E19" i="123"/>
  <c r="D19" i="123"/>
  <c r="C19" i="123"/>
  <c r="F14" i="123"/>
  <c r="E14" i="123"/>
  <c r="E17" i="125" l="1"/>
  <c r="F13" i="125"/>
  <c r="C24" i="123"/>
  <c r="E24" i="123"/>
  <c r="D24" i="123"/>
  <c r="F16" i="125"/>
  <c r="F17" i="125" l="1"/>
  <c r="D26" i="120"/>
  <c r="E25" i="120"/>
  <c r="E24" i="120"/>
  <c r="E23" i="120"/>
  <c r="E22" i="120"/>
  <c r="E11" i="120"/>
  <c r="E10" i="120"/>
  <c r="E26" i="120" l="1"/>
  <c r="G8" i="107" l="1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7" i="107"/>
  <c r="G38" i="107" l="1"/>
  <c r="I7" i="107" s="1"/>
</calcChain>
</file>

<file path=xl/sharedStrings.xml><?xml version="1.0" encoding="utf-8"?>
<sst xmlns="http://schemas.openxmlformats.org/spreadsheetml/2006/main" count="161" uniqueCount="65">
  <si>
    <t>Genel Toplam</t>
  </si>
  <si>
    <t>Tarih</t>
  </si>
  <si>
    <t>Gün</t>
  </si>
  <si>
    <t>Pazar</t>
  </si>
  <si>
    <t>Pazartesi</t>
  </si>
  <si>
    <t>Salı</t>
  </si>
  <si>
    <t>Çarşamba</t>
  </si>
  <si>
    <t>Perşembe</t>
  </si>
  <si>
    <t>Cuma</t>
  </si>
  <si>
    <t>Cumartesi</t>
  </si>
  <si>
    <t>TOPLAM</t>
  </si>
  <si>
    <t>Toplam</t>
  </si>
  <si>
    <t>Haftaiçi</t>
  </si>
  <si>
    <t>Haftasonu</t>
  </si>
  <si>
    <t>Aylara Göre Ortalama Yolculuk Sayıları</t>
  </si>
  <si>
    <t>Aylara Göre Toplam Yolculuk</t>
  </si>
  <si>
    <t>Aylar</t>
  </si>
  <si>
    <t>H. İçi / H. Sonu</t>
  </si>
  <si>
    <t>Toplam Yolculuk Sayısı</t>
  </si>
  <si>
    <t>Ortalama Yolculuk Sayısı (Gün)</t>
  </si>
  <si>
    <t>Gün Sayısı</t>
  </si>
  <si>
    <t>H.içi</t>
  </si>
  <si>
    <t>H.sonu</t>
  </si>
  <si>
    <t>Genel Ortalama</t>
  </si>
  <si>
    <t>Aylara ve Yolcu Tipine Göre Toplam Yolculuk</t>
  </si>
  <si>
    <t>Vatandaş</t>
  </si>
  <si>
    <t>Öğrenci</t>
  </si>
  <si>
    <t>60 Yaş Üstü</t>
  </si>
  <si>
    <t>Engelli</t>
  </si>
  <si>
    <t>Günlük Ortalama Yolculuk</t>
  </si>
  <si>
    <t>Toplam Geçiş Adedi</t>
  </si>
  <si>
    <t>Yolcu Tipine Göre Günlük Yolculuk Sayıları</t>
  </si>
  <si>
    <t>OTOBÜS</t>
  </si>
  <si>
    <t>METRO-TRAMVAY</t>
  </si>
  <si>
    <t>METROBÜS</t>
  </si>
  <si>
    <t>MARMARAY</t>
  </si>
  <si>
    <t>DENİZYOLU</t>
  </si>
  <si>
    <t>Günlük Ortalama Yolculuk Sayıları</t>
  </si>
  <si>
    <t>Ana Ulaşım Türüne Göre Yolculuk Sayıları Değişimi</t>
  </si>
  <si>
    <t>TF2 Eyüp-Piyer Loti Teleferik</t>
  </si>
  <si>
    <t>TF1 Maçka-Taşkışla Teleferik</t>
  </si>
  <si>
    <t>T4 Topkapı-Mescid-i Selam Tramvay</t>
  </si>
  <si>
    <t>T3 Kadıköy-Moda Tramvay Hattı</t>
  </si>
  <si>
    <t>T2 Taksim - Tünel Nostaljik Tramvay</t>
  </si>
  <si>
    <t>T1 Kabataş-Bağcılar Tramvay</t>
  </si>
  <si>
    <t>Marmaray</t>
  </si>
  <si>
    <t>M6 Levent-Hisarüstü Metro</t>
  </si>
  <si>
    <t>M5 Üsküdar-Çekmeköy Metro</t>
  </si>
  <si>
    <t>M4 Kadıköy-Tavşantepe Metro</t>
  </si>
  <si>
    <t>M3 Kirazlı-Olimpiyatköy Metro</t>
  </si>
  <si>
    <t>M2 Yenikapı-Hacıosman Metro</t>
  </si>
  <si>
    <t>M1 Yenikapı-Havalimanı Metro</t>
  </si>
  <si>
    <t>F2 Karaköy-Beyoğlu Tünel</t>
  </si>
  <si>
    <t>F1 Taksim-Kabataş Füniküler</t>
  </si>
  <si>
    <t>Ad</t>
  </si>
  <si>
    <t>Raylı Sistem Hatlarına Göre Günlük Ortalama Yolculuk Sayıları</t>
  </si>
  <si>
    <t>Aylara Göre Günlük Değişim</t>
  </si>
  <si>
    <t>ANASAYFA</t>
  </si>
  <si>
    <t>Ana Ulaşım Türüne Göre Günlük Ortalama Yolculuk Sayıları*</t>
  </si>
  <si>
    <t>M7 Mecidiyeköy-Mahmutbey Metro</t>
  </si>
  <si>
    <t>T5 Cibali-Alibeyköy Cep Otogarı Tramvay Hattı*</t>
  </si>
  <si>
    <t>Nisan Ayı Değişim (Mart )</t>
  </si>
  <si>
    <t>İstanbul Ulaşım Bülteni, Haziran 2021</t>
  </si>
  <si>
    <t>Mayıs Ayı Değişim(Nisan)</t>
  </si>
  <si>
    <t>Mayıs Ayı Değişim (Nisan)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</si>
</sst>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;@"/>
    <numFmt numFmtId="165" formatCode="[$-41F]d\ mmmm;@"/>
    <numFmt numFmtId="166" formatCode="0.0%"/>
    <numFmt numFmtId="167" formatCode="[$-41F]mmmm\ 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1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9" tint="0.59999389629810485"/>
        </stop>
        <stop position="0.5">
          <color theme="9" tint="0.40000610370189521"/>
        </stop>
        <stop position="1">
          <color theme="9" tint="0.59999389629810485"/>
        </stop>
      </gradient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8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12" fillId="0" borderId="0" xfId="0" applyFont="1" applyBorder="1" applyAlignment="1">
      <alignment horizontal="center" vertical="center"/>
    </xf>
    <xf numFmtId="9" fontId="9" fillId="2" borderId="3" xfId="2" applyFont="1" applyFill="1" applyBorder="1" applyAlignment="1">
      <alignment horizontal="center"/>
    </xf>
    <xf numFmtId="9" fontId="9" fillId="2" borderId="0" xfId="2" applyFont="1" applyFill="1" applyBorder="1" applyAlignment="1">
      <alignment horizontal="center"/>
    </xf>
    <xf numFmtId="166" fontId="0" fillId="0" borderId="0" xfId="2" applyNumberFormat="1" applyFont="1"/>
    <xf numFmtId="9" fontId="9" fillId="2" borderId="5" xfId="2" applyFont="1" applyFill="1" applyBorder="1" applyAlignment="1">
      <alignment horizontal="center"/>
    </xf>
    <xf numFmtId="9" fontId="9" fillId="2" borderId="7" xfId="2" applyFont="1" applyFill="1" applyBorder="1" applyAlignment="1">
      <alignment horizontal="center"/>
    </xf>
    <xf numFmtId="9" fontId="9" fillId="2" borderId="7" xfId="2" applyNumberFormat="1" applyFont="1" applyFill="1" applyBorder="1" applyAlignment="1">
      <alignment horizontal="center"/>
    </xf>
    <xf numFmtId="9" fontId="9" fillId="2" borderId="3" xfId="2" applyNumberFormat="1" applyFont="1" applyFill="1" applyBorder="1" applyAlignment="1">
      <alignment horizontal="center"/>
    </xf>
    <xf numFmtId="9" fontId="9" fillId="2" borderId="5" xfId="2" applyNumberFormat="1" applyFont="1" applyFill="1" applyBorder="1" applyAlignment="1">
      <alignment horizontal="center"/>
    </xf>
    <xf numFmtId="9" fontId="9" fillId="2" borderId="0" xfId="2" applyNumberFormat="1" applyFont="1" applyFill="1" applyBorder="1" applyAlignment="1">
      <alignment horizontal="center"/>
    </xf>
    <xf numFmtId="0" fontId="10" fillId="2" borderId="0" xfId="14" applyFont="1" applyFill="1"/>
    <xf numFmtId="0" fontId="9" fillId="2" borderId="0" xfId="14" applyFont="1" applyFill="1"/>
    <xf numFmtId="0" fontId="11" fillId="2" borderId="0" xfId="14" applyFont="1" applyFill="1"/>
    <xf numFmtId="0" fontId="10" fillId="2" borderId="2" xfId="14" applyFont="1" applyFill="1" applyBorder="1" applyAlignment="1">
      <alignment horizontal="center" vertical="center" wrapText="1"/>
    </xf>
    <xf numFmtId="3" fontId="10" fillId="2" borderId="2" xfId="14" applyNumberFormat="1" applyFont="1" applyFill="1" applyBorder="1" applyAlignment="1">
      <alignment horizontal="center" vertical="center" wrapText="1"/>
    </xf>
    <xf numFmtId="0" fontId="10" fillId="2" borderId="2" xfId="14" applyFont="1" applyFill="1" applyBorder="1" applyAlignment="1">
      <alignment horizontal="left" vertical="center" wrapText="1"/>
    </xf>
    <xf numFmtId="3" fontId="10" fillId="2" borderId="0" xfId="14" applyNumberFormat="1" applyFont="1" applyFill="1" applyBorder="1" applyAlignment="1">
      <alignment horizontal="center"/>
    </xf>
    <xf numFmtId="3" fontId="9" fillId="2" borderId="0" xfId="14" applyNumberFormat="1" applyFont="1" applyFill="1" applyAlignment="1">
      <alignment horizontal="center"/>
    </xf>
    <xf numFmtId="0" fontId="15" fillId="3" borderId="12" xfId="7" applyFont="1" applyFill="1" applyBorder="1" applyAlignment="1">
      <alignment horizontal="center" vertical="center"/>
    </xf>
    <xf numFmtId="0" fontId="10" fillId="2" borderId="2" xfId="14" applyFont="1" applyFill="1" applyBorder="1" applyAlignment="1">
      <alignment horizontal="center" vertical="center" wrapText="1"/>
    </xf>
    <xf numFmtId="0" fontId="10" fillId="2" borderId="0" xfId="19" applyFont="1" applyFill="1"/>
    <xf numFmtId="0" fontId="9" fillId="2" borderId="0" xfId="19" applyFont="1" applyFill="1"/>
    <xf numFmtId="0" fontId="11" fillId="2" borderId="0" xfId="19" applyFont="1" applyFill="1"/>
    <xf numFmtId="0" fontId="10" fillId="2" borderId="2" xfId="19" applyFont="1" applyFill="1" applyBorder="1" applyAlignment="1">
      <alignment horizontal="center" vertical="center" wrapText="1"/>
    </xf>
    <xf numFmtId="164" fontId="9" fillId="2" borderId="3" xfId="19" applyNumberFormat="1" applyFont="1" applyFill="1" applyBorder="1" applyAlignment="1">
      <alignment horizontal="center" vertical="center"/>
    </xf>
    <xf numFmtId="3" fontId="9" fillId="2" borderId="3" xfId="19" applyNumberFormat="1" applyFont="1" applyFill="1" applyBorder="1" applyAlignment="1">
      <alignment horizontal="center" vertical="center"/>
    </xf>
    <xf numFmtId="164" fontId="9" fillId="2" borderId="1" xfId="19" applyNumberFormat="1" applyFont="1" applyFill="1" applyBorder="1" applyAlignment="1">
      <alignment horizontal="center" vertical="center"/>
    </xf>
    <xf numFmtId="3" fontId="9" fillId="2" borderId="1" xfId="19" applyNumberFormat="1" applyFont="1" applyFill="1" applyBorder="1" applyAlignment="1">
      <alignment horizontal="center" vertical="center"/>
    </xf>
    <xf numFmtId="3" fontId="10" fillId="2" borderId="2" xfId="19" applyNumberFormat="1" applyFont="1" applyFill="1" applyBorder="1" applyAlignment="1">
      <alignment horizontal="center" vertical="center" wrapText="1"/>
    </xf>
    <xf numFmtId="164" fontId="9" fillId="2" borderId="3" xfId="19" applyNumberFormat="1" applyFont="1" applyFill="1" applyBorder="1" applyAlignment="1">
      <alignment horizontal="left" vertical="center"/>
    </xf>
    <xf numFmtId="3" fontId="9" fillId="2" borderId="3" xfId="19" applyNumberFormat="1" applyFont="1" applyFill="1" applyBorder="1" applyAlignment="1">
      <alignment horizontal="center"/>
    </xf>
    <xf numFmtId="164" fontId="9" fillId="2" borderId="0" xfId="19" applyNumberFormat="1" applyFont="1" applyFill="1" applyBorder="1" applyAlignment="1">
      <alignment horizontal="left" vertical="center"/>
    </xf>
    <xf numFmtId="3" fontId="9" fillId="2" borderId="0" xfId="19" applyNumberFormat="1" applyFont="1" applyFill="1" applyBorder="1" applyAlignment="1">
      <alignment horizontal="center"/>
    </xf>
    <xf numFmtId="0" fontId="10" fillId="2" borderId="2" xfId="19" applyFont="1" applyFill="1" applyBorder="1" applyAlignment="1">
      <alignment horizontal="left" vertical="center" wrapText="1"/>
    </xf>
    <xf numFmtId="0" fontId="10" fillId="2" borderId="0" xfId="21" applyFont="1" applyFill="1"/>
    <xf numFmtId="0" fontId="9" fillId="2" borderId="0" xfId="21" applyFont="1" applyFill="1"/>
    <xf numFmtId="0" fontId="11" fillId="2" borderId="0" xfId="21" applyFont="1" applyFill="1"/>
    <xf numFmtId="0" fontId="10" fillId="2" borderId="2" xfId="21" applyFont="1" applyFill="1" applyBorder="1" applyAlignment="1">
      <alignment horizontal="center" vertical="center" wrapText="1"/>
    </xf>
    <xf numFmtId="165" fontId="9" fillId="2" borderId="0" xfId="21" applyNumberFormat="1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18" fillId="2" borderId="0" xfId="21" applyFont="1" applyFill="1"/>
    <xf numFmtId="164" fontId="9" fillId="2" borderId="0" xfId="21" applyNumberFormat="1" applyFont="1" applyFill="1" applyAlignment="1">
      <alignment horizontal="center" vertical="center"/>
    </xf>
    <xf numFmtId="164" fontId="9" fillId="2" borderId="0" xfId="21" applyNumberFormat="1" applyFont="1" applyFill="1" applyAlignment="1">
      <alignment horizontal="left" vertical="center"/>
    </xf>
    <xf numFmtId="3" fontId="9" fillId="2" borderId="0" xfId="21" applyNumberFormat="1" applyFont="1" applyFill="1" applyAlignment="1">
      <alignment horizontal="center"/>
    </xf>
    <xf numFmtId="0" fontId="10" fillId="2" borderId="4" xfId="2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3" fontId="9" fillId="2" borderId="5" xfId="21" applyNumberFormat="1" applyFont="1" applyFill="1" applyBorder="1" applyAlignment="1">
      <alignment horizontal="center"/>
    </xf>
    <xf numFmtId="3" fontId="9" fillId="2" borderId="7" xfId="21" applyNumberFormat="1" applyFont="1" applyFill="1" applyBorder="1" applyAlignment="1">
      <alignment horizontal="center"/>
    </xf>
    <xf numFmtId="3" fontId="9" fillId="2" borderId="10" xfId="21" applyNumberFormat="1" applyFont="1" applyFill="1" applyBorder="1" applyAlignment="1">
      <alignment horizontal="center"/>
    </xf>
    <xf numFmtId="3" fontId="9" fillId="2" borderId="9" xfId="21" applyNumberFormat="1" applyFont="1" applyFill="1" applyBorder="1" applyAlignment="1">
      <alignment horizontal="center"/>
    </xf>
    <xf numFmtId="3" fontId="9" fillId="2" borderId="6" xfId="21" applyNumberFormat="1" applyFont="1" applyFill="1" applyBorder="1" applyAlignment="1">
      <alignment horizontal="center"/>
    </xf>
    <xf numFmtId="3" fontId="9" fillId="2" borderId="11" xfId="21" applyNumberFormat="1" applyFont="1" applyFill="1" applyBorder="1" applyAlignment="1">
      <alignment horizontal="center"/>
    </xf>
    <xf numFmtId="0" fontId="10" fillId="2" borderId="2" xfId="21" applyFont="1" applyFill="1" applyBorder="1" applyAlignment="1">
      <alignment vertical="center" wrapText="1"/>
    </xf>
    <xf numFmtId="3" fontId="10" fillId="2" borderId="4" xfId="21" applyNumberFormat="1" applyFont="1" applyFill="1" applyBorder="1" applyAlignment="1">
      <alignment horizontal="center" vertical="center" wrapText="1"/>
    </xf>
    <xf numFmtId="3" fontId="10" fillId="2" borderId="8" xfId="21" applyNumberFormat="1" applyFont="1" applyFill="1" applyBorder="1" applyAlignment="1">
      <alignment horizontal="center" vertical="center" wrapText="1"/>
    </xf>
    <xf numFmtId="164" fontId="9" fillId="2" borderId="0" xfId="22" applyNumberFormat="1" applyFont="1" applyFill="1" applyAlignment="1">
      <alignment horizontal="left" vertical="center"/>
    </xf>
    <xf numFmtId="0" fontId="0" fillId="0" borderId="0" xfId="0" applyBorder="1"/>
    <xf numFmtId="0" fontId="10" fillId="2" borderId="0" xfId="22" applyFont="1" applyFill="1"/>
    <xf numFmtId="0" fontId="9" fillId="2" borderId="0" xfId="22" applyFont="1" applyFill="1"/>
    <xf numFmtId="0" fontId="11" fillId="2" borderId="0" xfId="22" applyFont="1" applyFill="1"/>
    <xf numFmtId="0" fontId="10" fillId="2" borderId="2" xfId="22" applyFont="1" applyFill="1" applyBorder="1" applyAlignment="1">
      <alignment vertical="center" wrapText="1"/>
    </xf>
    <xf numFmtId="0" fontId="10" fillId="2" borderId="2" xfId="22" applyFont="1" applyFill="1" applyBorder="1" applyAlignment="1">
      <alignment horizontal="center" vertical="center" wrapText="1"/>
    </xf>
    <xf numFmtId="164" fontId="9" fillId="2" borderId="3" xfId="22" applyNumberFormat="1" applyFont="1" applyFill="1" applyBorder="1" applyAlignment="1">
      <alignment horizontal="left" vertical="center"/>
    </xf>
    <xf numFmtId="3" fontId="9" fillId="2" borderId="3" xfId="22" applyNumberFormat="1" applyFont="1" applyFill="1" applyBorder="1" applyAlignment="1">
      <alignment horizontal="center" vertical="center"/>
    </xf>
    <xf numFmtId="164" fontId="9" fillId="2" borderId="0" xfId="22" applyNumberFormat="1" applyFont="1" applyFill="1" applyBorder="1" applyAlignment="1">
      <alignment horizontal="left" vertical="center"/>
    </xf>
    <xf numFmtId="3" fontId="9" fillId="2" borderId="0" xfId="22" applyNumberFormat="1" applyFont="1" applyFill="1" applyBorder="1" applyAlignment="1">
      <alignment horizontal="center" vertical="center"/>
    </xf>
    <xf numFmtId="164" fontId="9" fillId="2" borderId="1" xfId="22" applyNumberFormat="1" applyFont="1" applyFill="1" applyBorder="1" applyAlignment="1">
      <alignment horizontal="left" vertical="center"/>
    </xf>
    <xf numFmtId="164" fontId="10" fillId="2" borderId="1" xfId="22" applyNumberFormat="1" applyFont="1" applyFill="1" applyBorder="1" applyAlignment="1">
      <alignment horizontal="left" vertical="center"/>
    </xf>
    <xf numFmtId="3" fontId="10" fillId="2" borderId="2" xfId="22" applyNumberFormat="1" applyFont="1" applyFill="1" applyBorder="1" applyAlignment="1">
      <alignment horizontal="center" vertical="center"/>
    </xf>
    <xf numFmtId="164" fontId="10" fillId="2" borderId="2" xfId="22" applyNumberFormat="1" applyFont="1" applyFill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/>
    </xf>
    <xf numFmtId="17" fontId="10" fillId="2" borderId="2" xfId="22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9" fillId="2" borderId="3" xfId="2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center"/>
    </xf>
    <xf numFmtId="166" fontId="9" fillId="2" borderId="1" xfId="2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7" fontId="10" fillId="2" borderId="2" xfId="19" applyNumberFormat="1" applyFont="1" applyFill="1" applyBorder="1" applyAlignment="1">
      <alignment horizontal="center" vertical="center" wrapText="1"/>
    </xf>
    <xf numFmtId="0" fontId="10" fillId="2" borderId="4" xfId="21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 wrapText="1"/>
    </xf>
    <xf numFmtId="3" fontId="0" fillId="0" borderId="0" xfId="0" applyNumberFormat="1"/>
    <xf numFmtId="3" fontId="20" fillId="0" borderId="0" xfId="0" applyNumberFormat="1" applyFont="1" applyFill="1" applyBorder="1" applyAlignment="1">
      <alignment horizontal="center" vertical="center"/>
    </xf>
    <xf numFmtId="166" fontId="10" fillId="2" borderId="4" xfId="2" applyNumberFormat="1" applyFont="1" applyFill="1" applyBorder="1" applyAlignment="1">
      <alignment horizontal="center"/>
    </xf>
    <xf numFmtId="166" fontId="9" fillId="2" borderId="3" xfId="2" applyNumberFormat="1" applyFont="1" applyFill="1" applyBorder="1" applyAlignment="1">
      <alignment horizontal="center" vertical="center"/>
    </xf>
    <xf numFmtId="166" fontId="9" fillId="2" borderId="0" xfId="2" applyNumberFormat="1" applyFont="1" applyFill="1" applyBorder="1" applyAlignment="1">
      <alignment horizontal="center" vertical="center"/>
    </xf>
    <xf numFmtId="166" fontId="10" fillId="2" borderId="2" xfId="2" applyNumberFormat="1" applyFont="1" applyFill="1" applyBorder="1" applyAlignment="1">
      <alignment horizontal="center" vertical="center"/>
    </xf>
    <xf numFmtId="3" fontId="21" fillId="0" borderId="0" xfId="0" applyNumberFormat="1" applyFont="1"/>
    <xf numFmtId="0" fontId="10" fillId="2" borderId="4" xfId="2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2" fillId="0" borderId="1" xfId="0" applyFont="1" applyBorder="1" applyAlignment="1">
      <alignment horizontal="center" vertical="center"/>
    </xf>
    <xf numFmtId="167" fontId="10" fillId="2" borderId="3" xfId="19" applyNumberFormat="1" applyFont="1" applyFill="1" applyBorder="1" applyAlignment="1">
      <alignment horizontal="center" vertical="center"/>
    </xf>
    <xf numFmtId="167" fontId="10" fillId="2" borderId="1" xfId="19" applyNumberFormat="1" applyFont="1" applyFill="1" applyBorder="1" applyAlignment="1">
      <alignment horizontal="center" vertical="center"/>
    </xf>
    <xf numFmtId="0" fontId="10" fillId="2" borderId="2" xfId="19" applyFont="1" applyFill="1" applyBorder="1" applyAlignment="1">
      <alignment horizontal="left" vertical="center" wrapText="1"/>
    </xf>
    <xf numFmtId="0" fontId="10" fillId="2" borderId="4" xfId="21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 wrapText="1"/>
    </xf>
    <xf numFmtId="17" fontId="10" fillId="2" borderId="4" xfId="21" applyNumberFormat="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0" fontId="10" fillId="2" borderId="3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center" vertical="center" wrapText="1"/>
    </xf>
    <xf numFmtId="164" fontId="10" fillId="2" borderId="3" xfId="22" applyNumberFormat="1" applyFont="1" applyFill="1" applyBorder="1" applyAlignment="1">
      <alignment horizontal="left" vertical="center"/>
    </xf>
    <xf numFmtId="164" fontId="10" fillId="2" borderId="0" xfId="22" applyNumberFormat="1" applyFont="1" applyFill="1" applyBorder="1" applyAlignment="1">
      <alignment horizontal="left" vertical="center"/>
    </xf>
    <xf numFmtId="164" fontId="10" fillId="2" borderId="1" xfId="22" applyNumberFormat="1" applyFont="1" applyFill="1" applyBorder="1" applyAlignment="1">
      <alignment horizontal="left" vertical="center"/>
    </xf>
  </cellXfs>
  <cellStyles count="28">
    <cellStyle name="Köprü" xfId="7" builtinId="8"/>
    <cellStyle name="Normal" xfId="0" builtinId="0"/>
    <cellStyle name="Normal 2" xfId="1"/>
    <cellStyle name="Normal 2 2" xfId="3"/>
    <cellStyle name="Normal 2 2 2" xfId="9"/>
    <cellStyle name="Normal 2 2 3" xfId="12"/>
    <cellStyle name="Normal 2 2 4" xfId="15"/>
    <cellStyle name="Normal 2 2 5" xfId="17"/>
    <cellStyle name="Normal 2 2 6" xfId="23"/>
    <cellStyle name="Normal 2 2 6 2" xfId="24"/>
    <cellStyle name="Normal 2 3" xfId="8"/>
    <cellStyle name="Normal 2 4" xfId="11"/>
    <cellStyle name="Normal 2 4 2" xfId="14"/>
    <cellStyle name="Normal 2 4 2 2" xfId="20"/>
    <cellStyle name="Normal 2 4 2 3" xfId="22"/>
    <cellStyle name="Normal 2 4 2 3 2" xfId="26"/>
    <cellStyle name="Normal 2 4 3" xfId="19"/>
    <cellStyle name="Normal 2 4 4" xfId="21"/>
    <cellStyle name="Normal 2 5" xfId="16"/>
    <cellStyle name="Normal 2 5 2" xfId="25"/>
    <cellStyle name="Normal 4" xfId="4"/>
    <cellStyle name="Normal 4 2" xfId="13"/>
    <cellStyle name="Yüzde" xfId="2" builtinId="5"/>
    <cellStyle name="Yüzde 2" xfId="6"/>
    <cellStyle name="Yüzde 2 2" xfId="10"/>
    <cellStyle name="Yüzde 2 3" xfId="18"/>
    <cellStyle name="Yüzde 2 4" xfId="27"/>
    <cellStyle name="Yüzde 3" xfId="5"/>
  </cellStyles>
  <dxfs count="0"/>
  <tableStyles count="0" defaultTableStyle="TableStyleMedium2" defaultPivotStyle="PivotStyleLight16"/>
  <colors>
    <mruColors>
      <color rgb="FF967ADC"/>
      <color rgb="FFDA4453"/>
      <color rgb="FF434A54"/>
      <color rgb="FF4A8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TABLO5!A1"/><Relationship Id="rId7" Type="http://schemas.openxmlformats.org/officeDocument/2006/relationships/image" Target="../media/image1.png"/><Relationship Id="rId2" Type="http://schemas.openxmlformats.org/officeDocument/2006/relationships/hyperlink" Target="#TABLO2!A1"/><Relationship Id="rId1" Type="http://schemas.openxmlformats.org/officeDocument/2006/relationships/hyperlink" Target="#TABLO1!A1"/><Relationship Id="rId6" Type="http://schemas.openxmlformats.org/officeDocument/2006/relationships/hyperlink" Target="#TABLO3!A1"/><Relationship Id="rId5" Type="http://schemas.openxmlformats.org/officeDocument/2006/relationships/hyperlink" Target="#TABLO4!A1"/><Relationship Id="rId4" Type="http://schemas.openxmlformats.org/officeDocument/2006/relationships/hyperlink" Target="#TABLO6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33173</xdr:colOff>
      <xdr:row>9</xdr:row>
      <xdr:rowOff>85725</xdr:rowOff>
    </xdr:from>
    <xdr:to>
      <xdr:col>7</xdr:col>
      <xdr:colOff>36847</xdr:colOff>
      <xdr:row>23</xdr:row>
      <xdr:rowOff>155028</xdr:rowOff>
    </xdr:to>
    <xdr:grpSp>
      <xdr:nvGrpSpPr>
        <xdr:cNvPr id="18" name="Grup 17"/>
        <xdr:cNvGrpSpPr/>
      </xdr:nvGrpSpPr>
      <xdr:grpSpPr>
        <a:xfrm>
          <a:off x="33173" y="1866900"/>
          <a:ext cx="4270874" cy="2736303"/>
          <a:chOff x="42698" y="1409700"/>
          <a:chExt cx="4270874" cy="2736303"/>
        </a:xfrm>
      </xdr:grpSpPr>
      <xdr:sp macro="" textlink="">
        <xdr:nvSpPr>
          <xdr:cNvPr id="12" name="Dikdörtgen 11">
            <a:extLst>
              <a:ext uri="{FF2B5EF4-FFF2-40B4-BE49-F238E27FC236}">
                <a16:creationId xmlns:a16="http://schemas.microsoft.com/office/drawing/2014/main" id="{06BA07C4-A135-42C5-BA88-03889E6B340E}"/>
              </a:ext>
            </a:extLst>
          </xdr:cNvPr>
          <xdr:cNvSpPr/>
        </xdr:nvSpPr>
        <xdr:spPr>
          <a:xfrm>
            <a:off x="58372" y="1842628"/>
            <a:ext cx="4255200" cy="2303375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tr-TR" sz="1600" b="1"/>
          </a:p>
        </xdr:txBody>
      </xdr:sp>
      <xdr:grpSp>
        <xdr:nvGrpSpPr>
          <xdr:cNvPr id="10" name="Grup 9"/>
          <xdr:cNvGrpSpPr/>
        </xdr:nvGrpSpPr>
        <xdr:grpSpPr>
          <a:xfrm>
            <a:off x="87583" y="1893373"/>
            <a:ext cx="4179617" cy="1712563"/>
            <a:chOff x="124370" y="1537335"/>
            <a:chExt cx="4180930" cy="1712563"/>
          </a:xfrm>
        </xdr:grpSpPr>
        <xdr:sp macro="" textlink="">
          <xdr:nvSpPr>
            <xdr:cNvPr id="2" name="Metin kutusu 1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9540" y="153733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Aylara Göre Ortalama Yolculuk Sayıları</a:t>
              </a:r>
            </a:p>
          </xdr:txBody>
        </xdr:sp>
        <xdr:sp macro="" textlink="">
          <xdr:nvSpPr>
            <xdr:cNvPr id="3" name="Metin kutusu 2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540" y="1828800"/>
              <a:ext cx="4175760" cy="25971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Yolcu Tipine Göre Günlük Yolculuk Sayılar</a:t>
              </a:r>
            </a:p>
          </xdr:txBody>
        </xdr:sp>
        <xdr:sp macro="" textlink="">
          <xdr:nvSpPr>
            <xdr:cNvPr id="4" name="Metin kutusu 3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540" y="2694647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Raylı Sistem Hatlarına Göre Günlük Ortalama Yolculuk Sayıları</a:t>
              </a:r>
            </a:p>
          </xdr:txBody>
        </xdr:sp>
        <xdr:sp macro="" textlink="">
          <xdr:nvSpPr>
            <xdr:cNvPr id="5" name="Metin kutusu 4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24370" y="2990181"/>
              <a:ext cx="4175760" cy="259717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Aylara Göre Günlük Değişim</a:t>
              </a:r>
            </a:p>
          </xdr:txBody>
        </xdr:sp>
        <xdr:sp macro="" textlink="">
          <xdr:nvSpPr>
            <xdr:cNvPr id="6" name="Metin kutusu 5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29540" y="2406272"/>
              <a:ext cx="4175760" cy="259716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Yolculuk Sayıları Değişimi (Nisan/Mayıs)</a:t>
              </a:r>
            </a:p>
          </xdr:txBody>
        </xdr:sp>
        <xdr:sp macro="" textlink="">
          <xdr:nvSpPr>
            <xdr:cNvPr id="7" name="Metin kutusu 6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29540" y="211264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Günlük  Yolculuk Sayıları*</a:t>
              </a:r>
            </a:p>
          </xdr:txBody>
        </xdr:sp>
      </xdr:grpSp>
      <xdr:sp macro="" textlink="">
        <xdr:nvSpPr>
          <xdr:cNvPr id="11" name="Dikdörtgen 10">
            <a:extLst>
              <a:ext uri="{FF2B5EF4-FFF2-40B4-BE49-F238E27FC236}">
                <a16:creationId xmlns:a16="http://schemas.microsoft.com/office/drawing/2014/main" id="{D68F2CEE-E94E-4382-B5A3-46C9437E02F7}"/>
              </a:ext>
            </a:extLst>
          </xdr:cNvPr>
          <xdr:cNvSpPr/>
        </xdr:nvSpPr>
        <xdr:spPr>
          <a:xfrm>
            <a:off x="57148" y="1409700"/>
            <a:ext cx="4256034" cy="432435"/>
          </a:xfrm>
          <a:prstGeom prst="rect">
            <a:avLst/>
          </a:prstGeom>
          <a:solidFill>
            <a:srgbClr val="4A89DC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1600" b="1">
                <a:latin typeface="Arial" panose="020B0604020202020204" pitchFamily="34" charset="0"/>
                <a:cs typeface="Arial" panose="020B0604020202020204" pitchFamily="34" charset="0"/>
              </a:rPr>
              <a:t>TOPLU</a:t>
            </a:r>
            <a:r>
              <a:rPr lang="tr-TR" sz="1600" b="1" baseline="0">
                <a:latin typeface="Arial" panose="020B0604020202020204" pitchFamily="34" charset="0"/>
                <a:cs typeface="Arial" panose="020B0604020202020204" pitchFamily="34" charset="0"/>
              </a:rPr>
              <a:t> TAŞIMA AKBİL İSTATİSTİKLERİ </a:t>
            </a:r>
            <a:endParaRPr lang="tr-TR" sz="1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3" name="Düz Bağlayıcı 12">
            <a:extLst>
              <a:ext uri="{FF2B5EF4-FFF2-40B4-BE49-F238E27FC236}">
                <a16:creationId xmlns:a16="http://schemas.microsoft.com/office/drawing/2014/main" id="{FDECB672-AA21-4B03-A5D8-334E505AEC78}"/>
              </a:ext>
            </a:extLst>
          </xdr:cNvPr>
          <xdr:cNvCxnSpPr/>
        </xdr:nvCxnSpPr>
        <xdr:spPr>
          <a:xfrm>
            <a:off x="114957" y="3907690"/>
            <a:ext cx="4114800" cy="952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Metin kutusu 14">
            <a:extLst>
              <a:ext uri="{FF2B5EF4-FFF2-40B4-BE49-F238E27FC236}">
                <a16:creationId xmlns:a16="http://schemas.microsoft.com/office/drawing/2014/main" id="{7C121CB3-C514-41BC-B670-0B5FB12B64E4}"/>
              </a:ext>
            </a:extLst>
          </xdr:cNvPr>
          <xdr:cNvSpPr txBox="1"/>
        </xdr:nvSpPr>
        <xdr:spPr>
          <a:xfrm>
            <a:off x="42698" y="3890842"/>
            <a:ext cx="3366641" cy="214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000">
                <a:solidFill>
                  <a:srgbClr val="FF0000"/>
                </a:solidFill>
              </a:rPr>
              <a:t>*Veriler TUHİM ve BELBİM'den temin</a:t>
            </a:r>
            <a:r>
              <a:rPr lang="tr-TR" sz="1000" baseline="0">
                <a:solidFill>
                  <a:srgbClr val="FF0000"/>
                </a:solidFill>
              </a:rPr>
              <a:t> edilmiştir.</a:t>
            </a:r>
            <a:endParaRPr lang="tr-TR" sz="1000">
              <a:solidFill>
                <a:srgbClr val="FF0000"/>
              </a:solidFill>
            </a:endParaRP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7</xdr:row>
      <xdr:rowOff>142252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1650" cy="1475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371475"/>
          <a:ext cx="45910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704850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0" y="371475"/>
          <a:ext cx="94297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9:K9"/>
  <sheetViews>
    <sheetView showGridLines="0" tabSelected="1" zoomScaleNormal="100" workbookViewId="0">
      <selection activeCell="M10" sqref="M10"/>
    </sheetView>
  </sheetViews>
  <sheetFormatPr defaultRowHeight="15" x14ac:dyDescent="0.25"/>
  <sheetData>
    <row r="9" spans="1:11" ht="20.25" x14ac:dyDescent="0.3">
      <c r="A9" s="91" t="s">
        <v>62</v>
      </c>
      <c r="B9" s="91"/>
      <c r="C9" s="91"/>
      <c r="D9" s="91"/>
      <c r="E9" s="91"/>
      <c r="F9" s="91"/>
      <c r="G9" s="91"/>
      <c r="H9" s="91"/>
      <c r="I9" s="91"/>
      <c r="J9" s="91"/>
      <c r="K9" s="91"/>
    </row>
  </sheetData>
  <mergeCells count="1">
    <mergeCell ref="A9:K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showGridLines="0" workbookViewId="0">
      <pane ySplit="4" topLeftCell="A5" activePane="bottomLeft" state="frozenSplit"/>
      <selection pane="bottomLeft" activeCell="B7" sqref="B7"/>
    </sheetView>
  </sheetViews>
  <sheetFormatPr defaultRowHeight="15" x14ac:dyDescent="0.25"/>
  <cols>
    <col min="2" max="2" width="17.28515625" customWidth="1"/>
    <col min="3" max="3" width="15.85546875" customWidth="1"/>
    <col min="4" max="4" width="14.28515625" bestFit="1" customWidth="1"/>
    <col min="5" max="5" width="16.5703125" customWidth="1"/>
    <col min="6" max="6" width="11.7109375" bestFit="1" customWidth="1"/>
    <col min="7" max="8" width="11.7109375" customWidth="1"/>
    <col min="9" max="9" width="12.42578125" bestFit="1" customWidth="1"/>
    <col min="10" max="14" width="12.42578125" customWidth="1"/>
    <col min="15" max="15" width="15.85546875" customWidth="1"/>
    <col min="16" max="16" width="16.5703125" bestFit="1" customWidth="1"/>
    <col min="17" max="17" width="15.28515625" bestFit="1" customWidth="1"/>
    <col min="18" max="19" width="16.85546875" customWidth="1"/>
    <col min="20" max="25" width="19.5703125" customWidth="1"/>
  </cols>
  <sheetData>
    <row r="1" spans="1:6" s="22" customFormat="1" x14ac:dyDescent="0.25">
      <c r="A1" s="21" t="s">
        <v>14</v>
      </c>
    </row>
    <row r="2" spans="1:6" s="22" customFormat="1" ht="14.25" x14ac:dyDescent="0.2">
      <c r="A2" s="23"/>
    </row>
    <row r="3" spans="1:6" s="22" customFormat="1" ht="14.25" x14ac:dyDescent="0.2"/>
    <row r="4" spans="1:6" s="22" customFormat="1" ht="14.25" x14ac:dyDescent="0.2"/>
    <row r="5" spans="1:6" s="22" customFormat="1" ht="14.25" x14ac:dyDescent="0.2"/>
    <row r="6" spans="1:6" ht="15.75" x14ac:dyDescent="0.25">
      <c r="B6" s="92" t="s">
        <v>15</v>
      </c>
      <c r="C6" s="92"/>
      <c r="D6" s="92"/>
      <c r="E6" s="92"/>
      <c r="F6" s="92"/>
    </row>
    <row r="7" spans="1:6" ht="45" x14ac:dyDescent="0.25">
      <c r="B7" s="24" t="s">
        <v>16</v>
      </c>
      <c r="C7" s="24" t="s">
        <v>17</v>
      </c>
      <c r="D7" s="24" t="s">
        <v>18</v>
      </c>
      <c r="E7" s="24" t="s">
        <v>19</v>
      </c>
      <c r="F7" s="24" t="s">
        <v>20</v>
      </c>
    </row>
    <row r="8" spans="1:6" x14ac:dyDescent="0.25">
      <c r="B8" s="93">
        <v>44197</v>
      </c>
      <c r="C8" s="25" t="s">
        <v>21</v>
      </c>
      <c r="D8" s="26">
        <v>73017372</v>
      </c>
      <c r="E8" s="26">
        <f t="shared" ref="E8:E9" si="0">D8/F8</f>
        <v>3477017.7142857141</v>
      </c>
      <c r="F8" s="26">
        <v>21</v>
      </c>
    </row>
    <row r="9" spans="1:6" x14ac:dyDescent="0.25">
      <c r="B9" s="94"/>
      <c r="C9" s="27" t="s">
        <v>22</v>
      </c>
      <c r="D9" s="28">
        <v>5587613</v>
      </c>
      <c r="E9" s="28">
        <f t="shared" si="0"/>
        <v>558761.30000000005</v>
      </c>
      <c r="F9" s="28">
        <v>10</v>
      </c>
    </row>
    <row r="10" spans="1:6" x14ac:dyDescent="0.25">
      <c r="B10" s="93">
        <v>44228</v>
      </c>
      <c r="C10" s="25" t="s">
        <v>21</v>
      </c>
      <c r="D10" s="26">
        <v>79160198</v>
      </c>
      <c r="E10" s="26">
        <f t="shared" ref="E10:E18" si="1">D10/F10</f>
        <v>3958009.9</v>
      </c>
      <c r="F10" s="26">
        <v>20</v>
      </c>
    </row>
    <row r="11" spans="1:6" x14ac:dyDescent="0.25">
      <c r="B11" s="94"/>
      <c r="C11" s="27" t="s">
        <v>22</v>
      </c>
      <c r="D11" s="28">
        <v>6013706</v>
      </c>
      <c r="E11" s="28">
        <f t="shared" si="1"/>
        <v>751713.25</v>
      </c>
      <c r="F11" s="28">
        <v>8</v>
      </c>
    </row>
    <row r="12" spans="1:6" x14ac:dyDescent="0.25">
      <c r="B12" s="93">
        <v>44256</v>
      </c>
      <c r="C12" s="25" t="s">
        <v>21</v>
      </c>
      <c r="D12" s="26">
        <v>104672741</v>
      </c>
      <c r="E12" s="26">
        <f t="shared" si="1"/>
        <v>4550988.7391304346</v>
      </c>
      <c r="F12" s="26">
        <v>23</v>
      </c>
    </row>
    <row r="13" spans="1:6" x14ac:dyDescent="0.25">
      <c r="B13" s="94"/>
      <c r="C13" s="27" t="s">
        <v>22</v>
      </c>
      <c r="D13" s="28">
        <v>18639778</v>
      </c>
      <c r="E13" s="28">
        <f t="shared" si="1"/>
        <v>2329972.25</v>
      </c>
      <c r="F13" s="28">
        <v>8</v>
      </c>
    </row>
    <row r="14" spans="1:6" x14ac:dyDescent="0.25">
      <c r="B14" s="93">
        <v>44287</v>
      </c>
      <c r="C14" s="25" t="s">
        <v>21</v>
      </c>
      <c r="D14" s="26">
        <v>84728869</v>
      </c>
      <c r="E14" s="26">
        <f t="shared" si="1"/>
        <v>3851312.2272727271</v>
      </c>
      <c r="F14" s="26">
        <v>22</v>
      </c>
    </row>
    <row r="15" spans="1:6" x14ac:dyDescent="0.25">
      <c r="B15" s="94"/>
      <c r="C15" s="27" t="s">
        <v>22</v>
      </c>
      <c r="D15" s="28">
        <v>6892867</v>
      </c>
      <c r="E15" s="28">
        <f t="shared" si="1"/>
        <v>861608.375</v>
      </c>
      <c r="F15" s="28">
        <v>8</v>
      </c>
    </row>
    <row r="16" spans="1:6" x14ac:dyDescent="0.25">
      <c r="B16" s="93">
        <v>44317</v>
      </c>
      <c r="C16" s="25" t="s">
        <v>21</v>
      </c>
      <c r="D16" s="26">
        <v>60548009</v>
      </c>
      <c r="E16" s="26">
        <f t="shared" si="1"/>
        <v>2883238.5238095238</v>
      </c>
      <c r="F16" s="26">
        <v>21</v>
      </c>
    </row>
    <row r="17" spans="2:14" x14ac:dyDescent="0.25">
      <c r="B17" s="94"/>
      <c r="C17" s="27" t="s">
        <v>22</v>
      </c>
      <c r="D17" s="28">
        <v>8116498</v>
      </c>
      <c r="E17" s="28">
        <f t="shared" si="1"/>
        <v>811649.8</v>
      </c>
      <c r="F17" s="28">
        <v>10</v>
      </c>
    </row>
    <row r="18" spans="2:14" x14ac:dyDescent="0.25">
      <c r="B18" s="95" t="s">
        <v>23</v>
      </c>
      <c r="C18" s="95"/>
      <c r="D18" s="29">
        <f>SUM(D8:D17)</f>
        <v>447377651</v>
      </c>
      <c r="E18" s="29">
        <f t="shared" si="1"/>
        <v>2962765.9006622517</v>
      </c>
      <c r="F18" s="29">
        <f>SUM(F8:F17)</f>
        <v>151</v>
      </c>
    </row>
    <row r="20" spans="2:14" ht="15.75" x14ac:dyDescent="0.25">
      <c r="B20" s="73" t="s">
        <v>24</v>
      </c>
      <c r="C20" s="73"/>
      <c r="D20" s="73"/>
      <c r="E20" s="73"/>
      <c r="F20" s="74"/>
      <c r="G20" s="74"/>
      <c r="H20" s="1"/>
      <c r="I20" s="1"/>
      <c r="J20" s="1"/>
      <c r="K20" s="1"/>
      <c r="L20" s="1"/>
      <c r="M20" s="1"/>
      <c r="N20" s="1"/>
    </row>
    <row r="21" spans="2:14" ht="30" x14ac:dyDescent="0.25">
      <c r="B21" s="24" t="s">
        <v>16</v>
      </c>
      <c r="C21" s="79">
        <v>44287</v>
      </c>
      <c r="D21" s="79">
        <v>44317</v>
      </c>
      <c r="E21" s="24" t="s">
        <v>63</v>
      </c>
      <c r="F21" s="57"/>
      <c r="G21" s="57"/>
    </row>
    <row r="22" spans="2:14" x14ac:dyDescent="0.25">
      <c r="B22" s="30" t="s">
        <v>25</v>
      </c>
      <c r="C22" s="31">
        <v>58737834</v>
      </c>
      <c r="D22" s="31">
        <v>45885731</v>
      </c>
      <c r="E22" s="75">
        <f>(D22/C22)-1</f>
        <v>-0.21880451022419378</v>
      </c>
    </row>
    <row r="23" spans="2:14" x14ac:dyDescent="0.25">
      <c r="B23" s="32" t="s">
        <v>26</v>
      </c>
      <c r="C23" s="33">
        <v>26218070</v>
      </c>
      <c r="D23" s="33">
        <v>18477580</v>
      </c>
      <c r="E23" s="76">
        <f t="shared" ref="E23:E26" si="2">(D23/C23)-1</f>
        <v>-0.29523492766630033</v>
      </c>
    </row>
    <row r="24" spans="2:14" x14ac:dyDescent="0.25">
      <c r="B24" s="32" t="s">
        <v>27</v>
      </c>
      <c r="C24" s="33">
        <v>3947354</v>
      </c>
      <c r="D24" s="33">
        <v>2187004</v>
      </c>
      <c r="E24" s="76">
        <f t="shared" si="2"/>
        <v>-0.44595696256276984</v>
      </c>
    </row>
    <row r="25" spans="2:14" x14ac:dyDescent="0.25">
      <c r="B25" s="32" t="s">
        <v>28</v>
      </c>
      <c r="C25" s="33">
        <v>2718478</v>
      </c>
      <c r="D25" s="33">
        <v>2114192</v>
      </c>
      <c r="E25" s="77">
        <f t="shared" si="2"/>
        <v>-0.22228835399808278</v>
      </c>
    </row>
    <row r="26" spans="2:14" x14ac:dyDescent="0.25">
      <c r="B26" s="34" t="s">
        <v>0</v>
      </c>
      <c r="C26" s="29">
        <f t="shared" ref="C26:D26" si="3">SUM(C22:C25)</f>
        <v>91621736</v>
      </c>
      <c r="D26" s="29">
        <f t="shared" si="3"/>
        <v>68664507</v>
      </c>
      <c r="E26" s="87">
        <f t="shared" si="2"/>
        <v>-0.25056531345356736</v>
      </c>
    </row>
    <row r="28" spans="2:14" x14ac:dyDescent="0.25">
      <c r="K28" s="4"/>
      <c r="L28" s="4"/>
      <c r="M28" s="4"/>
      <c r="N28" s="4"/>
    </row>
    <row r="29" spans="2:14" x14ac:dyDescent="0.25">
      <c r="K29" s="4"/>
      <c r="L29" s="4"/>
      <c r="M29" s="4"/>
      <c r="N29" s="4"/>
    </row>
  </sheetData>
  <mergeCells count="7">
    <mergeCell ref="B6:F6"/>
    <mergeCell ref="B8:B9"/>
    <mergeCell ref="B10:B11"/>
    <mergeCell ref="B18:C18"/>
    <mergeCell ref="B12:B13"/>
    <mergeCell ref="B14:B15"/>
    <mergeCell ref="B16:B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I39"/>
  <sheetViews>
    <sheetView showGridLines="0" workbookViewId="0">
      <pane ySplit="6" topLeftCell="A7" activePane="bottomLeft" state="frozen"/>
      <selection pane="bottomLeft" activeCell="A2" sqref="A2"/>
    </sheetView>
  </sheetViews>
  <sheetFormatPr defaultRowHeight="15" x14ac:dyDescent="0.25"/>
  <cols>
    <col min="1" max="1" width="10.7109375" customWidth="1"/>
    <col min="2" max="6" width="14.85546875" customWidth="1"/>
    <col min="7" max="7" width="19.85546875" customWidth="1"/>
    <col min="9" max="9" width="27.42578125" customWidth="1"/>
  </cols>
  <sheetData>
    <row r="1" spans="1:9" s="12" customFormat="1" ht="15" customHeight="1" x14ac:dyDescent="0.25">
      <c r="A1" s="11" t="s">
        <v>31</v>
      </c>
    </row>
    <row r="2" spans="1:9" s="12" customFormat="1" ht="15" customHeight="1" x14ac:dyDescent="0.2">
      <c r="A2" s="13"/>
    </row>
    <row r="3" spans="1:9" s="12" customFormat="1" ht="18" customHeight="1" x14ac:dyDescent="0.2">
      <c r="A3" s="19" t="s">
        <v>57</v>
      </c>
    </row>
    <row r="4" spans="1:9" s="12" customFormat="1" ht="14.25" x14ac:dyDescent="0.2"/>
    <row r="6" spans="1:9" ht="30" x14ac:dyDescent="0.25">
      <c r="B6" s="20" t="s">
        <v>2</v>
      </c>
      <c r="C6" s="20" t="s">
        <v>25</v>
      </c>
      <c r="D6" s="20" t="s">
        <v>26</v>
      </c>
      <c r="E6" s="20" t="s">
        <v>27</v>
      </c>
      <c r="F6" s="20" t="s">
        <v>28</v>
      </c>
      <c r="G6" s="14" t="s">
        <v>30</v>
      </c>
      <c r="I6" s="14" t="s">
        <v>29</v>
      </c>
    </row>
    <row r="7" spans="1:9" x14ac:dyDescent="0.25">
      <c r="B7" s="39">
        <v>44317</v>
      </c>
      <c r="C7" s="40">
        <v>559021</v>
      </c>
      <c r="D7" s="40">
        <v>135521</v>
      </c>
      <c r="E7" s="40">
        <v>16613</v>
      </c>
      <c r="F7" s="40">
        <v>20887</v>
      </c>
      <c r="G7" s="17">
        <f>SUM(C7:F7)</f>
        <v>732042</v>
      </c>
      <c r="I7" s="18">
        <f>G38/31</f>
        <v>2214984.0967741935</v>
      </c>
    </row>
    <row r="8" spans="1:9" x14ac:dyDescent="0.25">
      <c r="B8" s="39">
        <v>44318</v>
      </c>
      <c r="C8" s="40">
        <v>349228</v>
      </c>
      <c r="D8" s="40">
        <v>98627</v>
      </c>
      <c r="E8" s="40">
        <v>10582</v>
      </c>
      <c r="F8" s="40">
        <v>12817</v>
      </c>
      <c r="G8" s="17">
        <f t="shared" ref="G8:G37" si="0">SUM(C8:F8)</f>
        <v>471254</v>
      </c>
    </row>
    <row r="9" spans="1:9" x14ac:dyDescent="0.25">
      <c r="B9" s="39">
        <v>44319</v>
      </c>
      <c r="C9" s="40">
        <v>1102487</v>
      </c>
      <c r="D9" s="40">
        <v>345187</v>
      </c>
      <c r="E9" s="40">
        <v>40548</v>
      </c>
      <c r="F9" s="40">
        <v>53989</v>
      </c>
      <c r="G9" s="17">
        <f t="shared" si="0"/>
        <v>1542211</v>
      </c>
    </row>
    <row r="10" spans="1:9" x14ac:dyDescent="0.25">
      <c r="B10" s="39">
        <v>44320</v>
      </c>
      <c r="C10" s="40">
        <v>1082524</v>
      </c>
      <c r="D10" s="40">
        <v>340647</v>
      </c>
      <c r="E10" s="40">
        <v>39834</v>
      </c>
      <c r="F10" s="40">
        <v>52681</v>
      </c>
      <c r="G10" s="17">
        <f t="shared" si="0"/>
        <v>1515686</v>
      </c>
      <c r="I10" s="40"/>
    </row>
    <row r="11" spans="1:9" x14ac:dyDescent="0.25">
      <c r="B11" s="39">
        <v>44321</v>
      </c>
      <c r="C11" s="40">
        <v>1100940</v>
      </c>
      <c r="D11" s="40">
        <v>351172</v>
      </c>
      <c r="E11" s="40">
        <v>41582</v>
      </c>
      <c r="F11" s="40">
        <v>55067</v>
      </c>
      <c r="G11" s="17">
        <f t="shared" si="0"/>
        <v>1548761</v>
      </c>
    </row>
    <row r="12" spans="1:9" x14ac:dyDescent="0.25">
      <c r="B12" s="39">
        <v>44322</v>
      </c>
      <c r="C12" s="40">
        <v>1111272</v>
      </c>
      <c r="D12" s="40">
        <v>354041</v>
      </c>
      <c r="E12" s="40">
        <v>44006</v>
      </c>
      <c r="F12" s="40">
        <v>58720</v>
      </c>
      <c r="G12" s="17">
        <f t="shared" si="0"/>
        <v>1568039</v>
      </c>
    </row>
    <row r="13" spans="1:9" x14ac:dyDescent="0.25">
      <c r="B13" s="39">
        <v>44323</v>
      </c>
      <c r="C13" s="40">
        <v>1135287</v>
      </c>
      <c r="D13" s="40">
        <v>363906</v>
      </c>
      <c r="E13" s="40">
        <v>45468</v>
      </c>
      <c r="F13" s="40">
        <v>59834</v>
      </c>
      <c r="G13" s="17">
        <f t="shared" si="0"/>
        <v>1604495</v>
      </c>
    </row>
    <row r="14" spans="1:9" x14ac:dyDescent="0.25">
      <c r="B14" s="39">
        <v>44324</v>
      </c>
      <c r="C14" s="40">
        <v>647409</v>
      </c>
      <c r="D14" s="40">
        <v>173424</v>
      </c>
      <c r="E14" s="40">
        <v>22225</v>
      </c>
      <c r="F14" s="40">
        <v>29994</v>
      </c>
      <c r="G14" s="17">
        <f t="shared" si="0"/>
        <v>873052</v>
      </c>
    </row>
    <row r="15" spans="1:9" x14ac:dyDescent="0.25">
      <c r="B15" s="39">
        <v>44325</v>
      </c>
      <c r="C15" s="40">
        <v>371865</v>
      </c>
      <c r="D15" s="40">
        <v>87363</v>
      </c>
      <c r="E15" s="40">
        <v>11990</v>
      </c>
      <c r="F15" s="40">
        <v>15827</v>
      </c>
      <c r="G15" s="17">
        <f t="shared" si="0"/>
        <v>487045</v>
      </c>
    </row>
    <row r="16" spans="1:9" x14ac:dyDescent="0.25">
      <c r="B16" s="39">
        <v>44326</v>
      </c>
      <c r="C16" s="40">
        <v>1026983</v>
      </c>
      <c r="D16" s="40">
        <v>326958</v>
      </c>
      <c r="E16" s="40">
        <v>41842</v>
      </c>
      <c r="F16" s="40">
        <v>54150</v>
      </c>
      <c r="G16" s="17">
        <f t="shared" si="0"/>
        <v>1449933</v>
      </c>
    </row>
    <row r="17" spans="2:7" x14ac:dyDescent="0.25">
      <c r="B17" s="39">
        <v>44327</v>
      </c>
      <c r="C17" s="40">
        <v>979838</v>
      </c>
      <c r="D17" s="40">
        <v>315660</v>
      </c>
      <c r="E17" s="40">
        <v>39545</v>
      </c>
      <c r="F17" s="40">
        <v>49827</v>
      </c>
      <c r="G17" s="17">
        <f t="shared" si="0"/>
        <v>1384870</v>
      </c>
    </row>
    <row r="18" spans="2:7" x14ac:dyDescent="0.25">
      <c r="B18" s="39">
        <v>44328</v>
      </c>
      <c r="C18" s="40">
        <v>807602</v>
      </c>
      <c r="D18" s="40">
        <v>241317</v>
      </c>
      <c r="E18" s="40">
        <v>30230</v>
      </c>
      <c r="F18" s="40">
        <v>41828</v>
      </c>
      <c r="G18" s="17">
        <f t="shared" si="0"/>
        <v>1120977</v>
      </c>
    </row>
    <row r="19" spans="2:7" x14ac:dyDescent="0.25">
      <c r="B19" s="39">
        <v>44329</v>
      </c>
      <c r="C19" s="40">
        <v>459084</v>
      </c>
      <c r="D19" s="40">
        <v>99788</v>
      </c>
      <c r="E19" s="40">
        <v>12604</v>
      </c>
      <c r="F19" s="40">
        <v>17146</v>
      </c>
      <c r="G19" s="17">
        <f t="shared" si="0"/>
        <v>588622</v>
      </c>
    </row>
    <row r="20" spans="2:7" x14ac:dyDescent="0.25">
      <c r="B20" s="39">
        <v>44330</v>
      </c>
      <c r="C20" s="40">
        <v>574979</v>
      </c>
      <c r="D20" s="40">
        <v>126160</v>
      </c>
      <c r="E20" s="40">
        <v>16888</v>
      </c>
      <c r="F20" s="40">
        <v>22520</v>
      </c>
      <c r="G20" s="17">
        <f t="shared" si="0"/>
        <v>740547</v>
      </c>
    </row>
    <row r="21" spans="2:7" x14ac:dyDescent="0.25">
      <c r="B21" s="39">
        <v>44331</v>
      </c>
      <c r="C21" s="40">
        <v>600673</v>
      </c>
      <c r="D21" s="40">
        <v>127345</v>
      </c>
      <c r="E21" s="40">
        <v>17800</v>
      </c>
      <c r="F21" s="40">
        <v>22762</v>
      </c>
      <c r="G21" s="17">
        <f t="shared" si="0"/>
        <v>768580</v>
      </c>
    </row>
    <row r="22" spans="2:7" x14ac:dyDescent="0.25">
      <c r="B22" s="39">
        <v>44332</v>
      </c>
      <c r="C22" s="40">
        <v>440826</v>
      </c>
      <c r="D22" s="40">
        <v>101841</v>
      </c>
      <c r="E22" s="40">
        <v>13657</v>
      </c>
      <c r="F22" s="40">
        <v>17595</v>
      </c>
      <c r="G22" s="17">
        <f t="shared" si="0"/>
        <v>573919</v>
      </c>
    </row>
    <row r="23" spans="2:7" x14ac:dyDescent="0.25">
      <c r="B23" s="39">
        <v>44333</v>
      </c>
      <c r="C23" s="40">
        <v>2689109</v>
      </c>
      <c r="D23" s="40">
        <v>1161660</v>
      </c>
      <c r="E23" s="40">
        <v>144614</v>
      </c>
      <c r="F23" s="40">
        <v>135675</v>
      </c>
      <c r="G23" s="17">
        <f t="shared" si="0"/>
        <v>4131058</v>
      </c>
    </row>
    <row r="24" spans="2:7" x14ac:dyDescent="0.25">
      <c r="B24" s="39">
        <v>44334</v>
      </c>
      <c r="C24" s="40">
        <v>2663808</v>
      </c>
      <c r="D24" s="40">
        <v>1174043</v>
      </c>
      <c r="E24" s="40">
        <v>142227</v>
      </c>
      <c r="F24" s="40">
        <v>127915</v>
      </c>
      <c r="G24" s="17">
        <f t="shared" si="0"/>
        <v>4107993</v>
      </c>
    </row>
    <row r="25" spans="2:7" x14ac:dyDescent="0.25">
      <c r="B25" s="39">
        <v>44335</v>
      </c>
      <c r="C25" s="40">
        <v>2693063</v>
      </c>
      <c r="D25" s="40">
        <v>1140954</v>
      </c>
      <c r="E25" s="40">
        <v>121220</v>
      </c>
      <c r="F25" s="40">
        <v>104049</v>
      </c>
      <c r="G25" s="17">
        <f t="shared" si="0"/>
        <v>4059286</v>
      </c>
    </row>
    <row r="26" spans="2:7" x14ac:dyDescent="0.25">
      <c r="B26" s="39">
        <v>44336</v>
      </c>
      <c r="C26" s="40">
        <v>2785417</v>
      </c>
      <c r="D26" s="40">
        <v>1270018</v>
      </c>
      <c r="E26" s="40">
        <v>150216</v>
      </c>
      <c r="F26" s="40">
        <v>130492</v>
      </c>
      <c r="G26" s="17">
        <f t="shared" si="0"/>
        <v>4336143</v>
      </c>
    </row>
    <row r="27" spans="2:7" x14ac:dyDescent="0.25">
      <c r="B27" s="39">
        <v>44337</v>
      </c>
      <c r="C27" s="40">
        <v>2511866</v>
      </c>
      <c r="D27" s="40">
        <v>1108289</v>
      </c>
      <c r="E27" s="40">
        <v>127132</v>
      </c>
      <c r="F27" s="40">
        <v>111599</v>
      </c>
      <c r="G27" s="17">
        <f t="shared" si="0"/>
        <v>3858886</v>
      </c>
    </row>
    <row r="28" spans="2:7" x14ac:dyDescent="0.25">
      <c r="B28" s="39">
        <v>44338</v>
      </c>
      <c r="C28" s="40">
        <v>894970</v>
      </c>
      <c r="D28" s="40">
        <v>315407</v>
      </c>
      <c r="E28" s="40">
        <v>29083</v>
      </c>
      <c r="F28" s="40">
        <v>36908</v>
      </c>
      <c r="G28" s="17">
        <f t="shared" si="0"/>
        <v>1276368</v>
      </c>
    </row>
    <row r="29" spans="2:7" x14ac:dyDescent="0.25">
      <c r="B29" s="39">
        <v>44339</v>
      </c>
      <c r="C29" s="40">
        <v>562105</v>
      </c>
      <c r="D29" s="40">
        <v>192639</v>
      </c>
      <c r="E29" s="40">
        <v>16655</v>
      </c>
      <c r="F29" s="40">
        <v>21479</v>
      </c>
      <c r="G29" s="17">
        <f t="shared" si="0"/>
        <v>792878</v>
      </c>
    </row>
    <row r="30" spans="2:7" x14ac:dyDescent="0.25">
      <c r="B30" s="39">
        <v>44340</v>
      </c>
      <c r="C30" s="40">
        <v>3010415</v>
      </c>
      <c r="D30" s="40">
        <v>1378404</v>
      </c>
      <c r="E30" s="40">
        <v>167739</v>
      </c>
      <c r="F30" s="40">
        <v>141714</v>
      </c>
      <c r="G30" s="17">
        <f t="shared" si="0"/>
        <v>4698272</v>
      </c>
    </row>
    <row r="31" spans="2:7" x14ac:dyDescent="0.25">
      <c r="B31" s="39">
        <v>44341</v>
      </c>
      <c r="C31" s="40">
        <v>2865345</v>
      </c>
      <c r="D31" s="40">
        <v>1328075</v>
      </c>
      <c r="E31" s="40">
        <v>159272</v>
      </c>
      <c r="F31" s="40">
        <v>133341</v>
      </c>
      <c r="G31" s="17">
        <f t="shared" si="0"/>
        <v>4486033</v>
      </c>
    </row>
    <row r="32" spans="2:7" x14ac:dyDescent="0.25">
      <c r="B32" s="39">
        <v>44342</v>
      </c>
      <c r="C32" s="40">
        <v>2825335</v>
      </c>
      <c r="D32" s="40">
        <v>1312684</v>
      </c>
      <c r="E32" s="40">
        <v>159298</v>
      </c>
      <c r="F32" s="40">
        <v>131430</v>
      </c>
      <c r="G32" s="17">
        <f t="shared" si="0"/>
        <v>4428747</v>
      </c>
    </row>
    <row r="33" spans="2:7" x14ac:dyDescent="0.25">
      <c r="B33" s="39">
        <v>44343</v>
      </c>
      <c r="C33" s="40">
        <v>2753389</v>
      </c>
      <c r="D33" s="40">
        <v>1284702</v>
      </c>
      <c r="E33" s="40">
        <v>154424</v>
      </c>
      <c r="F33" s="40">
        <v>127123</v>
      </c>
      <c r="G33" s="17">
        <f t="shared" si="0"/>
        <v>4319638</v>
      </c>
    </row>
    <row r="34" spans="2:7" x14ac:dyDescent="0.25">
      <c r="B34" s="39">
        <v>44344</v>
      </c>
      <c r="C34" s="40">
        <v>2919450</v>
      </c>
      <c r="D34" s="40">
        <v>1387853</v>
      </c>
      <c r="E34" s="40">
        <v>161592</v>
      </c>
      <c r="F34" s="40">
        <v>132827</v>
      </c>
      <c r="G34" s="17">
        <f t="shared" si="0"/>
        <v>4601722</v>
      </c>
    </row>
    <row r="35" spans="2:7" x14ac:dyDescent="0.25">
      <c r="B35" s="39">
        <v>44345</v>
      </c>
      <c r="C35" s="40">
        <v>893075</v>
      </c>
      <c r="D35" s="40">
        <v>320387</v>
      </c>
      <c r="E35" s="40">
        <v>29674</v>
      </c>
      <c r="F35" s="40">
        <v>37447</v>
      </c>
      <c r="G35" s="17">
        <f t="shared" si="0"/>
        <v>1280583</v>
      </c>
    </row>
    <row r="36" spans="2:7" x14ac:dyDescent="0.25">
      <c r="B36" s="39">
        <v>44346</v>
      </c>
      <c r="C36" s="40">
        <v>605058</v>
      </c>
      <c r="D36" s="40">
        <v>213943</v>
      </c>
      <c r="E36" s="40">
        <v>18438</v>
      </c>
      <c r="F36" s="40">
        <v>23338</v>
      </c>
      <c r="G36" s="17">
        <f t="shared" si="0"/>
        <v>860777</v>
      </c>
    </row>
    <row r="37" spans="2:7" x14ac:dyDescent="0.25">
      <c r="B37" s="39">
        <v>44347</v>
      </c>
      <c r="C37" s="40">
        <v>2863308</v>
      </c>
      <c r="D37" s="40">
        <v>1299565</v>
      </c>
      <c r="E37" s="40">
        <v>160006</v>
      </c>
      <c r="F37" s="40">
        <v>133211</v>
      </c>
      <c r="G37" s="17">
        <f t="shared" si="0"/>
        <v>4456090</v>
      </c>
    </row>
    <row r="38" spans="2:7" ht="23.25" customHeight="1" x14ac:dyDescent="0.25">
      <c r="B38" s="16" t="s">
        <v>0</v>
      </c>
      <c r="C38" s="15">
        <f>SUM(C7:C37)</f>
        <v>45885731</v>
      </c>
      <c r="D38" s="15">
        <f t="shared" ref="D38:G38" si="1">SUM(D7:D37)</f>
        <v>18477580</v>
      </c>
      <c r="E38" s="15">
        <f t="shared" si="1"/>
        <v>2187004</v>
      </c>
      <c r="F38" s="15">
        <f t="shared" si="1"/>
        <v>2114192</v>
      </c>
      <c r="G38" s="15">
        <f t="shared" si="1"/>
        <v>68664507</v>
      </c>
    </row>
    <row r="39" spans="2:7" x14ac:dyDescent="0.25">
      <c r="C39" s="4"/>
      <c r="D39" s="4"/>
      <c r="E39" s="4"/>
      <c r="F39" s="4"/>
      <c r="G39" s="4"/>
    </row>
  </sheetData>
  <hyperlinks>
    <hyperlink ref="A3" location="İÇİNDEKİLER!A1" display="ANASAYFA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workbookViewId="0">
      <pane ySplit="4" topLeftCell="A5" activePane="bottomLeft" state="frozenSplit"/>
      <selection pane="bottomLeft" activeCell="K7" sqref="K7"/>
    </sheetView>
  </sheetViews>
  <sheetFormatPr defaultRowHeight="15" x14ac:dyDescent="0.25"/>
  <cols>
    <col min="1" max="1" width="3.5703125" customWidth="1"/>
    <col min="2" max="2" width="18.140625" bestFit="1" customWidth="1"/>
    <col min="3" max="3" width="18.140625" customWidth="1"/>
    <col min="4" max="8" width="17.28515625" customWidth="1"/>
    <col min="9" max="9" width="16" customWidth="1"/>
    <col min="10" max="10" width="18.140625" bestFit="1" customWidth="1"/>
    <col min="11" max="14" width="17.28515625" customWidth="1"/>
  </cols>
  <sheetData>
    <row r="1" spans="1:11" s="36" customFormat="1" x14ac:dyDescent="0.25">
      <c r="A1" s="35" t="s">
        <v>58</v>
      </c>
    </row>
    <row r="2" spans="1:11" s="36" customFormat="1" ht="14.25" x14ac:dyDescent="0.2">
      <c r="A2" s="41"/>
    </row>
    <row r="3" spans="1:11" s="36" customFormat="1" ht="14.25" x14ac:dyDescent="0.2"/>
    <row r="4" spans="1:11" s="36" customFormat="1" ht="14.25" x14ac:dyDescent="0.2"/>
    <row r="6" spans="1:11" ht="60" x14ac:dyDescent="0.25">
      <c r="B6" s="38" t="s">
        <v>1</v>
      </c>
      <c r="C6" s="38" t="s">
        <v>2</v>
      </c>
      <c r="D6" s="38" t="s">
        <v>32</v>
      </c>
      <c r="E6" s="38" t="s">
        <v>33</v>
      </c>
      <c r="F6" s="38" t="s">
        <v>34</v>
      </c>
      <c r="G6" s="38" t="s">
        <v>35</v>
      </c>
      <c r="H6" s="38" t="s">
        <v>36</v>
      </c>
      <c r="J6" s="38"/>
      <c r="K6" s="38" t="s">
        <v>37</v>
      </c>
    </row>
    <row r="7" spans="1:11" x14ac:dyDescent="0.25">
      <c r="B7" s="42">
        <v>44317</v>
      </c>
      <c r="C7" s="43" t="s">
        <v>9</v>
      </c>
      <c r="D7" s="40">
        <v>413022</v>
      </c>
      <c r="E7" s="40">
        <v>170366</v>
      </c>
      <c r="F7" s="40">
        <v>103390</v>
      </c>
      <c r="G7" s="40">
        <v>33111</v>
      </c>
      <c r="H7" s="40">
        <v>12153</v>
      </c>
      <c r="J7" s="43" t="s">
        <v>32</v>
      </c>
      <c r="K7" s="44">
        <f>AVERAGE(D7:D37)</f>
        <v>1089979.935483871</v>
      </c>
    </row>
    <row r="8" spans="1:11" x14ac:dyDescent="0.25">
      <c r="B8" s="42">
        <v>44318</v>
      </c>
      <c r="C8" s="43" t="s">
        <v>3</v>
      </c>
      <c r="D8" s="40">
        <v>262976</v>
      </c>
      <c r="E8" s="40">
        <v>112604</v>
      </c>
      <c r="F8" s="40">
        <v>64285</v>
      </c>
      <c r="G8" s="40">
        <v>21993</v>
      </c>
      <c r="H8" s="40">
        <v>9396</v>
      </c>
      <c r="J8" s="43" t="s">
        <v>33</v>
      </c>
      <c r="K8" s="44">
        <f>AVERAGE(E7:E37)</f>
        <v>623613.48387096776</v>
      </c>
    </row>
    <row r="9" spans="1:11" x14ac:dyDescent="0.25">
      <c r="B9" s="42">
        <v>44319</v>
      </c>
      <c r="C9" s="43" t="s">
        <v>4</v>
      </c>
      <c r="D9" s="40">
        <v>869823</v>
      </c>
      <c r="E9" s="40">
        <v>366226</v>
      </c>
      <c r="F9" s="40">
        <v>205918</v>
      </c>
      <c r="G9" s="40">
        <v>73980</v>
      </c>
      <c r="H9" s="40">
        <v>26264</v>
      </c>
      <c r="J9" s="43" t="s">
        <v>34</v>
      </c>
      <c r="K9" s="44">
        <f>AVERAGE(F7:F37)</f>
        <v>301733.51612903224</v>
      </c>
    </row>
    <row r="10" spans="1:11" x14ac:dyDescent="0.25">
      <c r="B10" s="42">
        <v>44320</v>
      </c>
      <c r="C10" s="43" t="s">
        <v>5</v>
      </c>
      <c r="D10" s="40">
        <v>850106</v>
      </c>
      <c r="E10" s="40">
        <v>362133</v>
      </c>
      <c r="F10" s="40">
        <v>205405</v>
      </c>
      <c r="G10" s="40">
        <v>72741</v>
      </c>
      <c r="H10" s="40">
        <v>25301</v>
      </c>
      <c r="J10" s="43" t="s">
        <v>35</v>
      </c>
      <c r="K10" s="44">
        <f>AVERAGE(G7:G37)</f>
        <v>140227.80645161291</v>
      </c>
    </row>
    <row r="11" spans="1:11" x14ac:dyDescent="0.25">
      <c r="B11" s="42">
        <v>44321</v>
      </c>
      <c r="C11" s="43" t="s">
        <v>6</v>
      </c>
      <c r="D11" s="40">
        <v>871883</v>
      </c>
      <c r="E11" s="40">
        <v>366578</v>
      </c>
      <c r="F11" s="40">
        <v>209361</v>
      </c>
      <c r="G11" s="40">
        <v>75281</v>
      </c>
      <c r="H11" s="40">
        <v>25658</v>
      </c>
      <c r="J11" s="43" t="s">
        <v>36</v>
      </c>
      <c r="K11" s="44">
        <f>AVERAGE(H7:H37)</f>
        <v>59429.354838709674</v>
      </c>
    </row>
    <row r="12" spans="1:11" x14ac:dyDescent="0.25">
      <c r="B12" s="42">
        <v>44322</v>
      </c>
      <c r="C12" s="43" t="s">
        <v>7</v>
      </c>
      <c r="D12" s="40">
        <v>888410</v>
      </c>
      <c r="E12" s="40">
        <v>366693</v>
      </c>
      <c r="F12" s="40">
        <v>211035</v>
      </c>
      <c r="G12" s="40">
        <v>75611</v>
      </c>
      <c r="H12" s="40">
        <v>26290</v>
      </c>
    </row>
    <row r="13" spans="1:11" x14ac:dyDescent="0.25">
      <c r="B13" s="42">
        <v>44323</v>
      </c>
      <c r="C13" s="43" t="s">
        <v>8</v>
      </c>
      <c r="D13" s="40">
        <v>903791</v>
      </c>
      <c r="E13" s="40">
        <v>375702</v>
      </c>
      <c r="F13" s="40">
        <v>217569</v>
      </c>
      <c r="G13" s="40">
        <v>78637</v>
      </c>
      <c r="H13" s="40">
        <v>28796</v>
      </c>
    </row>
    <row r="14" spans="1:11" x14ac:dyDescent="0.25">
      <c r="B14" s="42">
        <v>44324</v>
      </c>
      <c r="C14" s="43" t="s">
        <v>9</v>
      </c>
      <c r="D14" s="40">
        <v>488165</v>
      </c>
      <c r="E14" s="40">
        <v>206906</v>
      </c>
      <c r="F14" s="40">
        <v>123837</v>
      </c>
      <c r="G14" s="40">
        <v>41661</v>
      </c>
      <c r="H14" s="40">
        <v>12483</v>
      </c>
    </row>
    <row r="15" spans="1:11" x14ac:dyDescent="0.25">
      <c r="B15" s="42">
        <v>44325</v>
      </c>
      <c r="C15" s="43" t="s">
        <v>3</v>
      </c>
      <c r="D15" s="40">
        <v>274916</v>
      </c>
      <c r="E15" s="40">
        <v>112145</v>
      </c>
      <c r="F15" s="40">
        <v>67673</v>
      </c>
      <c r="G15" s="40">
        <v>23107</v>
      </c>
      <c r="H15" s="40">
        <v>9204</v>
      </c>
    </row>
    <row r="16" spans="1:11" x14ac:dyDescent="0.25">
      <c r="B16" s="42">
        <v>44326</v>
      </c>
      <c r="C16" s="43" t="s">
        <v>4</v>
      </c>
      <c r="D16" s="40">
        <v>809439</v>
      </c>
      <c r="E16" s="40">
        <v>340655</v>
      </c>
      <c r="F16" s="40">
        <v>203003</v>
      </c>
      <c r="G16" s="40">
        <v>71917</v>
      </c>
      <c r="H16" s="40">
        <v>24919</v>
      </c>
    </row>
    <row r="17" spans="2:8" x14ac:dyDescent="0.25">
      <c r="B17" s="42">
        <v>44327</v>
      </c>
      <c r="C17" s="43" t="s">
        <v>5</v>
      </c>
      <c r="D17" s="40">
        <v>779117</v>
      </c>
      <c r="E17" s="40">
        <v>317703</v>
      </c>
      <c r="F17" s="40">
        <v>194389</v>
      </c>
      <c r="G17" s="40">
        <v>69296</v>
      </c>
      <c r="H17" s="40">
        <v>24365</v>
      </c>
    </row>
    <row r="18" spans="2:8" x14ac:dyDescent="0.25">
      <c r="B18" s="42">
        <v>44328</v>
      </c>
      <c r="C18" s="43" t="s">
        <v>6</v>
      </c>
      <c r="D18" s="40">
        <v>642181</v>
      </c>
      <c r="E18" s="40">
        <v>247925</v>
      </c>
      <c r="F18" s="40">
        <v>153479</v>
      </c>
      <c r="G18" s="40">
        <v>57070</v>
      </c>
      <c r="H18" s="40">
        <v>20322</v>
      </c>
    </row>
    <row r="19" spans="2:8" x14ac:dyDescent="0.25">
      <c r="B19" s="42">
        <v>44329</v>
      </c>
      <c r="C19" s="43" t="s">
        <v>7</v>
      </c>
      <c r="D19" s="40">
        <v>326141</v>
      </c>
      <c r="E19" s="40">
        <v>139631</v>
      </c>
      <c r="F19" s="40">
        <v>80648</v>
      </c>
      <c r="G19" s="40">
        <v>28062</v>
      </c>
      <c r="H19" s="40">
        <v>14140</v>
      </c>
    </row>
    <row r="20" spans="2:8" x14ac:dyDescent="0.25">
      <c r="B20" s="42">
        <v>44330</v>
      </c>
      <c r="C20" s="43" t="s">
        <v>8</v>
      </c>
      <c r="D20" s="40">
        <v>414504</v>
      </c>
      <c r="E20" s="40">
        <v>173215</v>
      </c>
      <c r="F20" s="40">
        <v>98434</v>
      </c>
      <c r="G20" s="40">
        <v>36032</v>
      </c>
      <c r="H20" s="40">
        <v>18362</v>
      </c>
    </row>
    <row r="21" spans="2:8" x14ac:dyDescent="0.25">
      <c r="B21" s="42">
        <v>44331</v>
      </c>
      <c r="C21" s="43" t="s">
        <v>9</v>
      </c>
      <c r="D21" s="40">
        <v>431023</v>
      </c>
      <c r="E21" s="40">
        <v>180555</v>
      </c>
      <c r="F21" s="40">
        <v>100634</v>
      </c>
      <c r="G21" s="40">
        <v>36729</v>
      </c>
      <c r="H21" s="40">
        <v>19639</v>
      </c>
    </row>
    <row r="22" spans="2:8" x14ac:dyDescent="0.25">
      <c r="B22" s="42">
        <v>44332</v>
      </c>
      <c r="C22" s="43" t="s">
        <v>3</v>
      </c>
      <c r="D22" s="40">
        <v>317113</v>
      </c>
      <c r="E22" s="40">
        <v>137279</v>
      </c>
      <c r="F22" s="40">
        <v>78361</v>
      </c>
      <c r="G22" s="40">
        <v>29617</v>
      </c>
      <c r="H22" s="40">
        <v>11549</v>
      </c>
    </row>
    <row r="23" spans="2:8" x14ac:dyDescent="0.25">
      <c r="B23" s="42">
        <v>44333</v>
      </c>
      <c r="C23" s="43" t="s">
        <v>4</v>
      </c>
      <c r="D23" s="40">
        <v>1937020</v>
      </c>
      <c r="E23" s="40">
        <v>1228112</v>
      </c>
      <c r="F23" s="40">
        <v>561306</v>
      </c>
      <c r="G23" s="40">
        <v>285906</v>
      </c>
      <c r="H23" s="40">
        <v>118714</v>
      </c>
    </row>
    <row r="24" spans="2:8" x14ac:dyDescent="0.25">
      <c r="B24" s="42">
        <v>44334</v>
      </c>
      <c r="C24" s="43" t="s">
        <v>5</v>
      </c>
      <c r="D24" s="40">
        <v>1918544</v>
      </c>
      <c r="E24" s="40">
        <v>1231534</v>
      </c>
      <c r="F24" s="40">
        <v>566919</v>
      </c>
      <c r="G24" s="40">
        <v>281389</v>
      </c>
      <c r="H24" s="40">
        <v>109607</v>
      </c>
    </row>
    <row r="25" spans="2:8" x14ac:dyDescent="0.25">
      <c r="B25" s="42">
        <v>44335</v>
      </c>
      <c r="C25" s="43" t="s">
        <v>6</v>
      </c>
      <c r="D25" s="40">
        <v>1879976</v>
      </c>
      <c r="E25" s="40">
        <v>1210732</v>
      </c>
      <c r="F25" s="40">
        <v>492629</v>
      </c>
      <c r="G25" s="40">
        <v>289880</v>
      </c>
      <c r="H25" s="40">
        <v>186069</v>
      </c>
    </row>
    <row r="26" spans="2:8" x14ac:dyDescent="0.25">
      <c r="B26" s="42">
        <v>44336</v>
      </c>
      <c r="C26" s="43" t="s">
        <v>7</v>
      </c>
      <c r="D26" s="40">
        <v>2033858</v>
      </c>
      <c r="E26" s="40">
        <v>1287998</v>
      </c>
      <c r="F26" s="40">
        <v>584146</v>
      </c>
      <c r="G26" s="40">
        <v>300367</v>
      </c>
      <c r="H26" s="40">
        <v>129774</v>
      </c>
    </row>
    <row r="27" spans="2:8" x14ac:dyDescent="0.25">
      <c r="B27" s="42">
        <v>44337</v>
      </c>
      <c r="C27" s="43" t="s">
        <v>8</v>
      </c>
      <c r="D27" s="40">
        <v>1798312</v>
      </c>
      <c r="E27" s="40">
        <v>1161735</v>
      </c>
      <c r="F27" s="40">
        <v>552749</v>
      </c>
      <c r="G27" s="40">
        <v>262625</v>
      </c>
      <c r="H27" s="40">
        <v>83465</v>
      </c>
    </row>
    <row r="28" spans="2:8" x14ac:dyDescent="0.25">
      <c r="B28" s="42">
        <v>44338</v>
      </c>
      <c r="C28" s="43" t="s">
        <v>9</v>
      </c>
      <c r="D28" s="40">
        <v>660846</v>
      </c>
      <c r="E28" s="40">
        <v>344229</v>
      </c>
      <c r="F28" s="40">
        <v>181534</v>
      </c>
      <c r="G28" s="40">
        <v>64216</v>
      </c>
      <c r="H28" s="40">
        <v>25543</v>
      </c>
    </row>
    <row r="29" spans="2:8" x14ac:dyDescent="0.25">
      <c r="B29" s="42">
        <v>44339</v>
      </c>
      <c r="C29" s="43" t="s">
        <v>3</v>
      </c>
      <c r="D29" s="40">
        <v>419277</v>
      </c>
      <c r="E29" s="40">
        <v>207856</v>
      </c>
      <c r="F29" s="40">
        <v>103777</v>
      </c>
      <c r="G29" s="40">
        <v>40283</v>
      </c>
      <c r="H29" s="40">
        <v>21685</v>
      </c>
    </row>
    <row r="30" spans="2:8" x14ac:dyDescent="0.25">
      <c r="B30" s="42">
        <v>44340</v>
      </c>
      <c r="C30" s="43" t="s">
        <v>4</v>
      </c>
      <c r="D30" s="40">
        <v>2149152</v>
      </c>
      <c r="E30" s="40">
        <v>1429093</v>
      </c>
      <c r="F30" s="40">
        <v>642814</v>
      </c>
      <c r="G30" s="40">
        <v>330574</v>
      </c>
      <c r="H30" s="40">
        <v>146639</v>
      </c>
    </row>
    <row r="31" spans="2:8" x14ac:dyDescent="0.25">
      <c r="B31" s="42">
        <v>44341</v>
      </c>
      <c r="C31" s="43" t="s">
        <v>5</v>
      </c>
      <c r="D31" s="40">
        <v>2074792</v>
      </c>
      <c r="E31" s="40">
        <v>1349527</v>
      </c>
      <c r="F31" s="40">
        <v>609215</v>
      </c>
      <c r="G31" s="40">
        <v>312096</v>
      </c>
      <c r="H31" s="40">
        <v>140403</v>
      </c>
    </row>
    <row r="32" spans="2:8" x14ac:dyDescent="0.25">
      <c r="B32" s="42">
        <v>44342</v>
      </c>
      <c r="C32" s="43" t="s">
        <v>6</v>
      </c>
      <c r="D32" s="40">
        <v>2070693</v>
      </c>
      <c r="E32" s="40">
        <v>1322553</v>
      </c>
      <c r="F32" s="40">
        <v>594140</v>
      </c>
      <c r="G32" s="40">
        <v>307935</v>
      </c>
      <c r="H32" s="40">
        <v>133426</v>
      </c>
    </row>
    <row r="33" spans="2:10" x14ac:dyDescent="0.25">
      <c r="B33" s="42">
        <v>44343</v>
      </c>
      <c r="C33" s="43" t="s">
        <v>7</v>
      </c>
      <c r="D33" s="40">
        <v>2006159</v>
      </c>
      <c r="E33" s="40">
        <v>1297911</v>
      </c>
      <c r="F33" s="40">
        <v>590176</v>
      </c>
      <c r="G33" s="40">
        <v>299913</v>
      </c>
      <c r="H33" s="40">
        <v>125479</v>
      </c>
    </row>
    <row r="34" spans="2:10" x14ac:dyDescent="0.25">
      <c r="B34" s="42">
        <v>44344</v>
      </c>
      <c r="C34" s="43" t="s">
        <v>8</v>
      </c>
      <c r="D34" s="40">
        <v>2120235</v>
      </c>
      <c r="E34" s="40">
        <v>1371894</v>
      </c>
      <c r="F34" s="40">
        <v>630875</v>
      </c>
      <c r="G34" s="40">
        <v>331946</v>
      </c>
      <c r="H34" s="40">
        <v>146772</v>
      </c>
    </row>
    <row r="35" spans="2:10" x14ac:dyDescent="0.25">
      <c r="B35" s="42">
        <v>44345</v>
      </c>
      <c r="C35" s="43" t="s">
        <v>9</v>
      </c>
      <c r="D35" s="40">
        <v>672533</v>
      </c>
      <c r="E35" s="40">
        <v>332333</v>
      </c>
      <c r="F35" s="40">
        <v>186147</v>
      </c>
      <c r="G35" s="40">
        <v>66462</v>
      </c>
      <c r="H35" s="40">
        <v>23108</v>
      </c>
    </row>
    <row r="36" spans="2:10" x14ac:dyDescent="0.25">
      <c r="B36" s="42">
        <v>44346</v>
      </c>
      <c r="C36" s="43" t="s">
        <v>3</v>
      </c>
      <c r="D36" s="40">
        <v>445670</v>
      </c>
      <c r="E36" s="40">
        <v>231325</v>
      </c>
      <c r="F36" s="40">
        <v>113744</v>
      </c>
      <c r="G36" s="40">
        <v>45166</v>
      </c>
      <c r="H36" s="40">
        <v>24872</v>
      </c>
    </row>
    <row r="37" spans="2:10" x14ac:dyDescent="0.25">
      <c r="B37" s="42">
        <v>44347</v>
      </c>
      <c r="C37" s="43" t="s">
        <v>4</v>
      </c>
      <c r="D37" s="40">
        <v>2059701</v>
      </c>
      <c r="E37" s="40">
        <v>1348870</v>
      </c>
      <c r="F37" s="40">
        <v>626147</v>
      </c>
      <c r="G37" s="40">
        <v>303459</v>
      </c>
      <c r="H37" s="40">
        <v>117913</v>
      </c>
    </row>
    <row r="38" spans="2:10" x14ac:dyDescent="0.25">
      <c r="D38" s="83">
        <f>SUM(D7:D37)</f>
        <v>33789378</v>
      </c>
      <c r="E38" s="83">
        <f t="shared" ref="E38:H38" si="0">SUM(E7:E37)</f>
        <v>19332018</v>
      </c>
      <c r="F38" s="83">
        <f t="shared" si="0"/>
        <v>9353739</v>
      </c>
      <c r="G38" s="83">
        <f t="shared" si="0"/>
        <v>4347062</v>
      </c>
      <c r="H38" s="83">
        <f t="shared" si="0"/>
        <v>1842310</v>
      </c>
      <c r="I38" s="82"/>
      <c r="J38" s="82"/>
    </row>
    <row r="39" spans="2:10" x14ac:dyDescent="0.25">
      <c r="D39" s="4"/>
      <c r="E39" s="4"/>
      <c r="F39" s="4"/>
      <c r="G39" s="4"/>
      <c r="H39" s="4"/>
      <c r="I39" s="4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showGridLines="0" workbookViewId="0">
      <pane ySplit="4" topLeftCell="A5" activePane="bottomLeft" state="frozenSplit"/>
      <selection pane="bottomLeft" activeCell="B7" sqref="B7:B8"/>
    </sheetView>
  </sheetViews>
  <sheetFormatPr defaultRowHeight="15" x14ac:dyDescent="0.25"/>
  <cols>
    <col min="2" max="2" width="19.140625" customWidth="1"/>
    <col min="3" max="35" width="13.85546875" customWidth="1"/>
  </cols>
  <sheetData>
    <row r="1" spans="1:8" s="36" customFormat="1" x14ac:dyDescent="0.25">
      <c r="A1" s="35" t="s">
        <v>38</v>
      </c>
    </row>
    <row r="2" spans="1:8" s="36" customFormat="1" ht="14.25" x14ac:dyDescent="0.2">
      <c r="A2" s="37"/>
    </row>
    <row r="3" spans="1:8" s="36" customFormat="1" ht="14.25" x14ac:dyDescent="0.2"/>
    <row r="4" spans="1:8" s="36" customFormat="1" ht="14.25" x14ac:dyDescent="0.2"/>
    <row r="7" spans="1:8" ht="14.45" customHeight="1" x14ac:dyDescent="0.25">
      <c r="B7" s="100"/>
      <c r="C7" s="98">
        <v>44287</v>
      </c>
      <c r="D7" s="99"/>
      <c r="E7" s="98">
        <v>44317</v>
      </c>
      <c r="F7" s="99"/>
    </row>
    <row r="8" spans="1:8" x14ac:dyDescent="0.25">
      <c r="B8" s="101"/>
      <c r="C8" s="89" t="s">
        <v>21</v>
      </c>
      <c r="D8" s="90" t="s">
        <v>22</v>
      </c>
      <c r="E8" s="45" t="s">
        <v>21</v>
      </c>
      <c r="F8" s="46" t="s">
        <v>22</v>
      </c>
    </row>
    <row r="9" spans="1:8" x14ac:dyDescent="0.25">
      <c r="B9" s="43" t="s">
        <v>36</v>
      </c>
      <c r="C9" s="48">
        <v>2127837</v>
      </c>
      <c r="D9" s="49">
        <v>132204</v>
      </c>
      <c r="E9" s="48">
        <v>1672678</v>
      </c>
      <c r="F9" s="49">
        <v>169632</v>
      </c>
      <c r="G9" s="82"/>
      <c r="H9" s="4"/>
    </row>
    <row r="10" spans="1:8" x14ac:dyDescent="0.25">
      <c r="B10" s="43" t="s">
        <v>35</v>
      </c>
      <c r="C10" s="47">
        <v>5550286</v>
      </c>
      <c r="D10" s="50">
        <v>340799</v>
      </c>
      <c r="E10" s="47">
        <v>3944717</v>
      </c>
      <c r="F10" s="50">
        <v>402345</v>
      </c>
      <c r="G10" s="82"/>
      <c r="H10" s="4"/>
    </row>
    <row r="11" spans="1:8" x14ac:dyDescent="0.25">
      <c r="B11" s="43" t="s">
        <v>34</v>
      </c>
      <c r="C11" s="47">
        <v>11464560</v>
      </c>
      <c r="D11" s="50">
        <v>920714</v>
      </c>
      <c r="E11" s="47">
        <v>8230357</v>
      </c>
      <c r="F11" s="50">
        <v>1123382</v>
      </c>
      <c r="G11" s="82"/>
      <c r="H11" s="4"/>
    </row>
    <row r="12" spans="1:8" x14ac:dyDescent="0.25">
      <c r="B12" s="43" t="s">
        <v>33</v>
      </c>
      <c r="C12" s="47">
        <v>25557840</v>
      </c>
      <c r="D12" s="50">
        <v>1905062</v>
      </c>
      <c r="E12" s="47">
        <v>17296420</v>
      </c>
      <c r="F12" s="50">
        <v>2035598</v>
      </c>
      <c r="G12" s="82"/>
      <c r="H12" s="4"/>
    </row>
    <row r="13" spans="1:8" x14ac:dyDescent="0.25">
      <c r="B13" s="43" t="s">
        <v>32</v>
      </c>
      <c r="C13" s="51">
        <v>40028346</v>
      </c>
      <c r="D13" s="52">
        <v>3594088</v>
      </c>
      <c r="E13" s="51">
        <v>29403837</v>
      </c>
      <c r="F13" s="52">
        <v>4385541</v>
      </c>
      <c r="G13" s="82"/>
      <c r="H13" s="4"/>
    </row>
    <row r="14" spans="1:8" x14ac:dyDescent="0.25">
      <c r="B14" s="53" t="s">
        <v>10</v>
      </c>
      <c r="C14" s="54">
        <f t="shared" ref="C14:D14" si="0">SUM(C9:C13)</f>
        <v>84728869</v>
      </c>
      <c r="D14" s="55">
        <f t="shared" si="0"/>
        <v>6892867</v>
      </c>
      <c r="E14" s="54">
        <f t="shared" ref="E14:F14" si="1">SUM(E9:E13)</f>
        <v>60548009</v>
      </c>
      <c r="F14" s="55">
        <f t="shared" si="1"/>
        <v>8116498</v>
      </c>
      <c r="G14" s="82"/>
      <c r="H14" s="4"/>
    </row>
    <row r="17" spans="2:5" ht="14.45" customHeight="1" x14ac:dyDescent="0.25">
      <c r="B17" s="100"/>
      <c r="C17" s="96" t="s">
        <v>63</v>
      </c>
      <c r="D17" s="97"/>
      <c r="E17" s="97"/>
    </row>
    <row r="18" spans="2:5" x14ac:dyDescent="0.25">
      <c r="B18" s="101"/>
      <c r="C18" s="80" t="s">
        <v>21</v>
      </c>
      <c r="D18" s="81" t="s">
        <v>22</v>
      </c>
      <c r="E18" s="81" t="s">
        <v>11</v>
      </c>
    </row>
    <row r="19" spans="2:5" x14ac:dyDescent="0.25">
      <c r="B19" s="43" t="s">
        <v>36</v>
      </c>
      <c r="C19" s="6">
        <f>(E9/C9)-1</f>
        <v>-0.21390689230425075</v>
      </c>
      <c r="D19" s="2">
        <f>(F9/D9)-1</f>
        <v>0.28310792411727337</v>
      </c>
      <c r="E19" s="2">
        <f>(SUM(E9:F9)/SUM(C9:D9))-1</f>
        <v>-0.184833372491915</v>
      </c>
    </row>
    <row r="20" spans="2:5" x14ac:dyDescent="0.25">
      <c r="B20" s="43" t="s">
        <v>35</v>
      </c>
      <c r="C20" s="5">
        <f t="shared" ref="C20:D24" si="2">(E10/C10)-1</f>
        <v>-0.28927680483492202</v>
      </c>
      <c r="D20" s="3">
        <f t="shared" si="2"/>
        <v>0.18059325291447448</v>
      </c>
      <c r="E20" s="3">
        <f t="shared" ref="E20:E24" si="3">(SUM(E10:F10)/SUM(C10:D10))-1</f>
        <v>-0.26209484330984867</v>
      </c>
    </row>
    <row r="21" spans="2:5" x14ac:dyDescent="0.25">
      <c r="B21" s="43" t="s">
        <v>34</v>
      </c>
      <c r="C21" s="5">
        <f t="shared" si="2"/>
        <v>-0.28210441569497657</v>
      </c>
      <c r="D21" s="3">
        <f t="shared" si="2"/>
        <v>0.22012047172086002</v>
      </c>
      <c r="E21" s="3">
        <f t="shared" si="3"/>
        <v>-0.24476931233011079</v>
      </c>
    </row>
    <row r="22" spans="2:5" x14ac:dyDescent="0.25">
      <c r="B22" s="43" t="s">
        <v>33</v>
      </c>
      <c r="C22" s="5">
        <f t="shared" si="2"/>
        <v>-0.32324406131347561</v>
      </c>
      <c r="D22" s="3">
        <f t="shared" si="2"/>
        <v>6.8520604578748534E-2</v>
      </c>
      <c r="E22" s="3">
        <f t="shared" si="3"/>
        <v>-0.29606791008466626</v>
      </c>
    </row>
    <row r="23" spans="2:5" x14ac:dyDescent="0.25">
      <c r="B23" s="43" t="s">
        <v>32</v>
      </c>
      <c r="C23" s="5">
        <f t="shared" si="2"/>
        <v>-0.26542463183465037</v>
      </c>
      <c r="D23" s="3">
        <f t="shared" si="2"/>
        <v>0.22020968880005154</v>
      </c>
      <c r="E23" s="3">
        <f t="shared" si="3"/>
        <v>-0.22541282313591215</v>
      </c>
    </row>
    <row r="24" spans="2:5" x14ac:dyDescent="0.25">
      <c r="B24" s="53" t="s">
        <v>10</v>
      </c>
      <c r="C24" s="84">
        <f t="shared" si="2"/>
        <v>-0.28539103950508293</v>
      </c>
      <c r="D24" s="78">
        <f t="shared" si="2"/>
        <v>0.17752134199020531</v>
      </c>
      <c r="E24" s="78">
        <f t="shared" si="3"/>
        <v>-0.25056531345356736</v>
      </c>
    </row>
  </sheetData>
  <mergeCells count="5">
    <mergeCell ref="C17:E17"/>
    <mergeCell ref="E7:F7"/>
    <mergeCell ref="B17:B18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workbookViewId="0">
      <pane ySplit="4" topLeftCell="A5" activePane="bottomLeft" state="frozenSplit"/>
      <selection pane="bottomLeft" activeCell="B7" sqref="B7:B8"/>
    </sheetView>
  </sheetViews>
  <sheetFormatPr defaultRowHeight="15" x14ac:dyDescent="0.25"/>
  <cols>
    <col min="2" max="2" width="45.140625" customWidth="1"/>
    <col min="3" max="35" width="13.42578125" customWidth="1"/>
  </cols>
  <sheetData>
    <row r="1" spans="1:6" s="36" customFormat="1" x14ac:dyDescent="0.25">
      <c r="A1" s="35" t="s">
        <v>55</v>
      </c>
    </row>
    <row r="2" spans="1:6" s="36" customFormat="1" ht="14.25" x14ac:dyDescent="0.2">
      <c r="A2" s="37"/>
    </row>
    <row r="3" spans="1:6" s="36" customFormat="1" ht="14.25" x14ac:dyDescent="0.2"/>
    <row r="4" spans="1:6" s="36" customFormat="1" ht="14.25" x14ac:dyDescent="0.2"/>
    <row r="7" spans="1:6" x14ac:dyDescent="0.25">
      <c r="B7" s="100" t="s">
        <v>54</v>
      </c>
      <c r="C7" s="98">
        <v>44287</v>
      </c>
      <c r="D7" s="99"/>
      <c r="E7" s="98">
        <v>44317</v>
      </c>
      <c r="F7" s="99"/>
    </row>
    <row r="8" spans="1:6" x14ac:dyDescent="0.25">
      <c r="B8" s="101"/>
      <c r="C8" s="89" t="s">
        <v>21</v>
      </c>
      <c r="D8" s="90" t="s">
        <v>22</v>
      </c>
      <c r="E8" s="45" t="s">
        <v>21</v>
      </c>
      <c r="F8" s="46" t="s">
        <v>22</v>
      </c>
    </row>
    <row r="9" spans="1:6" x14ac:dyDescent="0.25">
      <c r="B9" s="43" t="s">
        <v>53</v>
      </c>
      <c r="C9" s="47">
        <v>4099.681818181818</v>
      </c>
      <c r="D9" s="50">
        <v>0.75</v>
      </c>
      <c r="E9" s="47">
        <v>2547.1904761904761</v>
      </c>
      <c r="F9" s="50">
        <v>1.1000000000000001</v>
      </c>
    </row>
    <row r="10" spans="1:6" x14ac:dyDescent="0.25">
      <c r="B10" s="43" t="s">
        <v>52</v>
      </c>
      <c r="C10" s="47">
        <v>4669.590909090909</v>
      </c>
      <c r="D10" s="50">
        <v>1012.875</v>
      </c>
      <c r="E10" s="47">
        <v>3356.8571428571427</v>
      </c>
      <c r="F10" s="50">
        <v>626.6</v>
      </c>
    </row>
    <row r="11" spans="1:6" x14ac:dyDescent="0.25">
      <c r="B11" s="43" t="s">
        <v>51</v>
      </c>
      <c r="C11" s="47">
        <v>224658.95454545456</v>
      </c>
      <c r="D11" s="50">
        <v>50765.75</v>
      </c>
      <c r="E11" s="47">
        <v>164920.33333333334</v>
      </c>
      <c r="F11" s="50">
        <v>45777.1</v>
      </c>
    </row>
    <row r="12" spans="1:6" x14ac:dyDescent="0.25">
      <c r="B12" s="43" t="s">
        <v>50</v>
      </c>
      <c r="C12" s="47">
        <v>209754.5</v>
      </c>
      <c r="D12" s="50">
        <v>36629.25</v>
      </c>
      <c r="E12" s="47">
        <v>144740.23809523811</v>
      </c>
      <c r="F12" s="50">
        <v>29308.7</v>
      </c>
    </row>
    <row r="13" spans="1:6" x14ac:dyDescent="0.25">
      <c r="B13" s="43" t="s">
        <v>49</v>
      </c>
      <c r="C13" s="47">
        <v>47548.545454545456</v>
      </c>
      <c r="D13" s="50">
        <v>11309.75</v>
      </c>
      <c r="E13" s="47">
        <v>33015.714285714283</v>
      </c>
      <c r="F13" s="50">
        <v>8272.2000000000007</v>
      </c>
    </row>
    <row r="14" spans="1:6" x14ac:dyDescent="0.25">
      <c r="B14" s="43" t="s">
        <v>48</v>
      </c>
      <c r="C14" s="47">
        <v>110817.68181818182</v>
      </c>
      <c r="D14" s="50">
        <v>16324.875</v>
      </c>
      <c r="E14" s="47">
        <v>77740.238095238092</v>
      </c>
      <c r="F14" s="50">
        <v>13782.7</v>
      </c>
    </row>
    <row r="15" spans="1:6" x14ac:dyDescent="0.25">
      <c r="B15" s="43" t="s">
        <v>47</v>
      </c>
      <c r="C15" s="47">
        <v>112827.81818181818</v>
      </c>
      <c r="D15" s="50">
        <v>20105.75</v>
      </c>
      <c r="E15" s="47">
        <v>80368.952380952382</v>
      </c>
      <c r="F15" s="50">
        <v>16466.8</v>
      </c>
    </row>
    <row r="16" spans="1:6" x14ac:dyDescent="0.25">
      <c r="B16" s="43" t="s">
        <v>46</v>
      </c>
      <c r="C16" s="47">
        <v>4906.590909090909</v>
      </c>
      <c r="D16" s="50">
        <v>41.75</v>
      </c>
      <c r="E16" s="47">
        <v>2624.5714285714284</v>
      </c>
      <c r="F16" s="50">
        <v>47.7</v>
      </c>
    </row>
    <row r="17" spans="2:6" x14ac:dyDescent="0.25">
      <c r="B17" s="56" t="s">
        <v>59</v>
      </c>
      <c r="C17" s="47">
        <v>58967.63636363636</v>
      </c>
      <c r="D17" s="50">
        <v>16029.625</v>
      </c>
      <c r="E17" s="47">
        <v>35550.761904761908</v>
      </c>
      <c r="F17" s="50">
        <v>11903.4</v>
      </c>
    </row>
    <row r="18" spans="2:6" x14ac:dyDescent="0.25">
      <c r="B18" s="43" t="s">
        <v>45</v>
      </c>
      <c r="C18" s="47">
        <v>252285.72727272726</v>
      </c>
      <c r="D18" s="50">
        <v>42599.875</v>
      </c>
      <c r="E18" s="47">
        <v>187843.66666666666</v>
      </c>
      <c r="F18" s="50">
        <v>40234.5</v>
      </c>
    </row>
    <row r="19" spans="2:6" x14ac:dyDescent="0.25">
      <c r="B19" s="43" t="s">
        <v>44</v>
      </c>
      <c r="C19" s="47">
        <v>258209.72727272726</v>
      </c>
      <c r="D19" s="50">
        <v>52017.5</v>
      </c>
      <c r="E19" s="47">
        <v>184175.28571428571</v>
      </c>
      <c r="F19" s="50">
        <v>46682.2</v>
      </c>
    </row>
    <row r="20" spans="2:6" x14ac:dyDescent="0.25">
      <c r="B20" s="43" t="s">
        <v>43</v>
      </c>
      <c r="C20" s="47">
        <v>291.40909090909093</v>
      </c>
      <c r="D20" s="50">
        <v>0.125</v>
      </c>
      <c r="E20" s="47">
        <v>166.8095238095238</v>
      </c>
      <c r="F20" s="50">
        <v>0</v>
      </c>
    </row>
    <row r="21" spans="2:6" x14ac:dyDescent="0.25">
      <c r="B21" s="43" t="s">
        <v>42</v>
      </c>
      <c r="C21" s="47">
        <v>1144.909090909091</v>
      </c>
      <c r="D21" s="50">
        <v>0</v>
      </c>
      <c r="E21" s="47">
        <v>648.80952380952385</v>
      </c>
      <c r="F21" s="50">
        <v>0</v>
      </c>
    </row>
    <row r="22" spans="2:6" x14ac:dyDescent="0.25">
      <c r="B22" s="43" t="s">
        <v>41</v>
      </c>
      <c r="C22" s="47">
        <v>115123</v>
      </c>
      <c r="D22" s="50">
        <v>32185.125</v>
      </c>
      <c r="E22" s="47">
        <v>86914.380952380947</v>
      </c>
      <c r="F22" s="50">
        <v>28998.2</v>
      </c>
    </row>
    <row r="23" spans="2:6" x14ac:dyDescent="0.25">
      <c r="B23" s="43" t="s">
        <v>60</v>
      </c>
      <c r="C23" s="47">
        <v>7306.818181818182</v>
      </c>
      <c r="D23" s="50">
        <v>1709.25</v>
      </c>
      <c r="E23" s="47">
        <v>5853.3809523809523</v>
      </c>
      <c r="F23" s="50">
        <v>1692.9</v>
      </c>
    </row>
    <row r="24" spans="2:6" x14ac:dyDescent="0.25">
      <c r="B24" s="43" t="s">
        <v>40</v>
      </c>
      <c r="C24" s="47">
        <v>339.31818181818181</v>
      </c>
      <c r="D24" s="50">
        <v>0</v>
      </c>
      <c r="E24" s="47">
        <v>248.95238095238096</v>
      </c>
      <c r="F24" s="50">
        <v>0</v>
      </c>
    </row>
    <row r="25" spans="2:6" x14ac:dyDescent="0.25">
      <c r="B25" s="43" t="s">
        <v>39</v>
      </c>
      <c r="C25" s="47">
        <v>1053.8181818181818</v>
      </c>
      <c r="D25" s="50">
        <v>0.375</v>
      </c>
      <c r="E25" s="47">
        <v>766.57142857142856</v>
      </c>
      <c r="F25" s="50">
        <v>0.2</v>
      </c>
    </row>
    <row r="28" spans="2:6" ht="15" customHeight="1" x14ac:dyDescent="0.25">
      <c r="B28" s="100"/>
      <c r="C28" s="96" t="s">
        <v>61</v>
      </c>
      <c r="D28" s="97"/>
      <c r="E28" s="97"/>
    </row>
    <row r="29" spans="2:6" x14ac:dyDescent="0.25">
      <c r="B29" s="101"/>
      <c r="C29" s="80"/>
      <c r="D29" s="81" t="s">
        <v>22</v>
      </c>
      <c r="E29" s="81" t="s">
        <v>11</v>
      </c>
    </row>
    <row r="30" spans="2:6" x14ac:dyDescent="0.25">
      <c r="B30" s="43" t="s">
        <v>53</v>
      </c>
      <c r="C30" s="7">
        <f t="shared" ref="C30:D38" si="0">(E9/C9)-1</f>
        <v>-0.37868581291019843</v>
      </c>
      <c r="D30" s="8">
        <v>0</v>
      </c>
      <c r="E30" s="8">
        <f t="shared" ref="E30:E38" si="1">(SUM(E9:F9)/SUM(C9:D9))-1</f>
        <v>-0.37853119154645043</v>
      </c>
    </row>
    <row r="31" spans="2:6" x14ac:dyDescent="0.25">
      <c r="B31" s="43" t="s">
        <v>52</v>
      </c>
      <c r="C31" s="9">
        <f t="shared" si="0"/>
        <v>-0.28112393393564605</v>
      </c>
      <c r="D31" s="10">
        <f t="shared" si="0"/>
        <v>-0.38136492657040599</v>
      </c>
      <c r="E31" s="10">
        <f t="shared" si="1"/>
        <v>-0.29899145783095016</v>
      </c>
    </row>
    <row r="32" spans="2:6" x14ac:dyDescent="0.25">
      <c r="B32" s="43" t="s">
        <v>51</v>
      </c>
      <c r="C32" s="9">
        <f t="shared" si="0"/>
        <v>-0.2659080352839196</v>
      </c>
      <c r="D32" s="10">
        <f t="shared" si="0"/>
        <v>-9.8268025194151565E-2</v>
      </c>
      <c r="E32" s="10">
        <f t="shared" si="1"/>
        <v>-0.23500895215243489</v>
      </c>
    </row>
    <row r="33" spans="2:11" x14ac:dyDescent="0.25">
      <c r="B33" s="43" t="s">
        <v>50</v>
      </c>
      <c r="C33" s="9">
        <f t="shared" si="0"/>
        <v>-0.30995407442873402</v>
      </c>
      <c r="D33" s="10">
        <f t="shared" si="0"/>
        <v>-0.19985530689271547</v>
      </c>
      <c r="E33" s="10">
        <f t="shared" si="1"/>
        <v>-0.29358596865565156</v>
      </c>
    </row>
    <row r="34" spans="2:11" x14ac:dyDescent="0.25">
      <c r="B34" s="43" t="s">
        <v>49</v>
      </c>
      <c r="C34" s="9">
        <f t="shared" si="0"/>
        <v>-0.30564197137689497</v>
      </c>
      <c r="D34" s="10">
        <f t="shared" si="0"/>
        <v>-0.26857799686111539</v>
      </c>
      <c r="E34" s="10">
        <f t="shared" si="1"/>
        <v>-0.29852004773737051</v>
      </c>
    </row>
    <row r="35" spans="2:11" x14ac:dyDescent="0.25">
      <c r="B35" s="43" t="s">
        <v>48</v>
      </c>
      <c r="C35" s="9">
        <f t="shared" si="0"/>
        <v>-0.29848525235542989</v>
      </c>
      <c r="D35" s="10">
        <f t="shared" si="0"/>
        <v>-0.15572401013790305</v>
      </c>
      <c r="E35" s="10">
        <f t="shared" si="1"/>
        <v>-0.28015496631769798</v>
      </c>
    </row>
    <row r="36" spans="2:11" x14ac:dyDescent="0.25">
      <c r="B36" s="43" t="s">
        <v>47</v>
      </c>
      <c r="C36" s="9">
        <f t="shared" si="0"/>
        <v>-0.28768495503971758</v>
      </c>
      <c r="D36" s="10">
        <f t="shared" si="0"/>
        <v>-0.18099051266428756</v>
      </c>
      <c r="E36" s="10">
        <f t="shared" si="1"/>
        <v>-0.2715477835627903</v>
      </c>
    </row>
    <row r="37" spans="2:11" x14ac:dyDescent="0.25">
      <c r="B37" s="43" t="s">
        <v>46</v>
      </c>
      <c r="C37" s="9">
        <f t="shared" si="0"/>
        <v>-0.46509267285588562</v>
      </c>
      <c r="D37" s="10">
        <f t="shared" si="0"/>
        <v>0.14251497005988023</v>
      </c>
      <c r="E37" s="10">
        <f t="shared" si="1"/>
        <v>-0.45996618307723502</v>
      </c>
    </row>
    <row r="38" spans="2:11" x14ac:dyDescent="0.25">
      <c r="B38" s="56" t="s">
        <v>59</v>
      </c>
      <c r="C38" s="9">
        <f t="shared" si="0"/>
        <v>-0.39711400868214153</v>
      </c>
      <c r="D38" s="10">
        <f t="shared" si="0"/>
        <v>-0.25741244726560975</v>
      </c>
      <c r="E38" s="10">
        <f t="shared" si="1"/>
        <v>-0.36725473648067319</v>
      </c>
    </row>
    <row r="39" spans="2:11" x14ac:dyDescent="0.25">
      <c r="B39" s="43" t="s">
        <v>45</v>
      </c>
      <c r="C39" s="9">
        <f t="shared" ref="C39:D44" si="2">(E18/C18)-1</f>
        <v>-0.2554328431603945</v>
      </c>
      <c r="D39" s="10">
        <f t="shared" si="2"/>
        <v>-5.5525397668420351E-2</v>
      </c>
      <c r="E39" s="10">
        <f t="shared" ref="E39:E44" si="3">(SUM(E18:F18)/SUM(C18:D18))-1</f>
        <v>-0.22655373843675575</v>
      </c>
    </row>
    <row r="40" spans="2:11" x14ac:dyDescent="0.25">
      <c r="B40" s="43" t="s">
        <v>44</v>
      </c>
      <c r="C40" s="9">
        <f t="shared" si="2"/>
        <v>-0.28672212445445411</v>
      </c>
      <c r="D40" s="10">
        <f t="shared" si="2"/>
        <v>-0.10256740520017305</v>
      </c>
      <c r="E40" s="10">
        <f t="shared" si="3"/>
        <v>-0.25584389305928323</v>
      </c>
    </row>
    <row r="41" spans="2:11" x14ac:dyDescent="0.25">
      <c r="B41" s="43" t="s">
        <v>43</v>
      </c>
      <c r="C41" s="9">
        <f t="shared" si="2"/>
        <v>-0.42757611545632146</v>
      </c>
      <c r="D41" s="10">
        <v>0</v>
      </c>
      <c r="E41" s="10">
        <f t="shared" si="3"/>
        <v>-0.42782155154012502</v>
      </c>
    </row>
    <row r="42" spans="2:11" x14ac:dyDescent="0.25">
      <c r="B42" s="43" t="s">
        <v>42</v>
      </c>
      <c r="C42" s="9">
        <f t="shared" si="2"/>
        <v>-0.43330913435725249</v>
      </c>
      <c r="D42" s="10">
        <v>0</v>
      </c>
      <c r="E42" s="10">
        <f t="shared" si="3"/>
        <v>-0.43330913435725249</v>
      </c>
    </row>
    <row r="43" spans="2:11" x14ac:dyDescent="0.25">
      <c r="B43" s="43" t="s">
        <v>41</v>
      </c>
      <c r="C43" s="9">
        <f t="shared" si="2"/>
        <v>-0.24503026369725467</v>
      </c>
      <c r="D43" s="10">
        <f t="shared" si="2"/>
        <v>-9.9018568360383807E-2</v>
      </c>
      <c r="E43" s="10">
        <f t="shared" si="3"/>
        <v>-0.21312839361453451</v>
      </c>
    </row>
    <row r="44" spans="2:11" x14ac:dyDescent="0.25">
      <c r="B44" s="43" t="s">
        <v>60</v>
      </c>
      <c r="C44" s="9">
        <f t="shared" si="2"/>
        <v>-0.19891520402873442</v>
      </c>
      <c r="D44" s="10">
        <f t="shared" si="2"/>
        <v>-9.5655989469064506E-3</v>
      </c>
      <c r="E44" s="10">
        <f t="shared" si="3"/>
        <v>-0.16301864624329321</v>
      </c>
    </row>
    <row r="45" spans="2:11" x14ac:dyDescent="0.25">
      <c r="B45" s="43" t="s">
        <v>40</v>
      </c>
      <c r="C45" s="9">
        <f t="shared" ref="C45:D46" si="4">(E24/C24)-1</f>
        <v>-0.26631582304723622</v>
      </c>
      <c r="D45" s="10">
        <v>0</v>
      </c>
      <c r="E45" s="10">
        <f t="shared" ref="E45:E46" si="5">(SUM(E24:F24)/SUM(C24:D24))-1</f>
        <v>-0.26631582304723622</v>
      </c>
    </row>
    <row r="46" spans="2:11" x14ac:dyDescent="0.25">
      <c r="B46" s="43" t="s">
        <v>39</v>
      </c>
      <c r="C46" s="9">
        <f t="shared" si="4"/>
        <v>-0.27257714680074929</v>
      </c>
      <c r="D46" s="10">
        <f t="shared" si="4"/>
        <v>-0.46666666666666667</v>
      </c>
      <c r="E46" s="10">
        <f t="shared" si="5"/>
        <v>-0.27264618876687552</v>
      </c>
    </row>
    <row r="47" spans="2:11" x14ac:dyDescent="0.25">
      <c r="K47" s="57"/>
    </row>
  </sheetData>
  <mergeCells count="5">
    <mergeCell ref="C28:E28"/>
    <mergeCell ref="E7:F7"/>
    <mergeCell ref="B28:B29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>
      <pane ySplit="4" topLeftCell="A5" activePane="bottomLeft" state="frozenSplit"/>
      <selection pane="bottomLeft" activeCell="A2" sqref="A2"/>
    </sheetView>
  </sheetViews>
  <sheetFormatPr defaultRowHeight="15" x14ac:dyDescent="0.25"/>
  <cols>
    <col min="2" max="2" width="11.28515625" bestFit="1" customWidth="1"/>
    <col min="3" max="3" width="15.42578125" customWidth="1"/>
    <col min="4" max="15" width="14.5703125" customWidth="1"/>
    <col min="16" max="18" width="18.85546875" customWidth="1"/>
    <col min="19" max="26" width="19.42578125" customWidth="1"/>
  </cols>
  <sheetData>
    <row r="1" spans="1:11" s="59" customFormat="1" x14ac:dyDescent="0.25">
      <c r="A1" s="58" t="s">
        <v>56</v>
      </c>
    </row>
    <row r="2" spans="1:11" s="59" customFormat="1" ht="14.25" x14ac:dyDescent="0.2">
      <c r="A2" s="60"/>
    </row>
    <row r="3" spans="1:11" s="59" customFormat="1" ht="14.25" x14ac:dyDescent="0.2"/>
    <row r="4" spans="1:11" s="59" customFormat="1" ht="14.25" x14ac:dyDescent="0.2"/>
    <row r="7" spans="1:11" ht="45" x14ac:dyDescent="0.25">
      <c r="B7" s="61"/>
      <c r="C7" s="62" t="s">
        <v>2</v>
      </c>
      <c r="D7" s="72">
        <v>44287</v>
      </c>
      <c r="E7" s="72">
        <v>44317</v>
      </c>
      <c r="F7" s="62" t="s">
        <v>64</v>
      </c>
    </row>
    <row r="8" spans="1:11" x14ac:dyDescent="0.25">
      <c r="B8" s="102" t="s">
        <v>12</v>
      </c>
      <c r="C8" s="63" t="s">
        <v>4</v>
      </c>
      <c r="D8" s="64">
        <v>16948122</v>
      </c>
      <c r="E8" s="64">
        <v>16277564</v>
      </c>
      <c r="F8" s="85">
        <f>(E8/D8)-1</f>
        <v>-3.9565327651051807E-2</v>
      </c>
      <c r="I8" s="88"/>
      <c r="J8" s="88"/>
      <c r="K8" s="4"/>
    </row>
    <row r="9" spans="1:11" x14ac:dyDescent="0.25">
      <c r="B9" s="103"/>
      <c r="C9" s="65" t="s">
        <v>5</v>
      </c>
      <c r="D9" s="66">
        <v>16026431</v>
      </c>
      <c r="E9" s="66">
        <v>11494582</v>
      </c>
      <c r="F9" s="86">
        <f t="shared" ref="F9:F17" si="0">(E9/D9)-1</f>
        <v>-0.2827734384530155</v>
      </c>
    </row>
    <row r="10" spans="1:11" x14ac:dyDescent="0.25">
      <c r="B10" s="103"/>
      <c r="C10" s="65" t="s">
        <v>6</v>
      </c>
      <c r="D10" s="66">
        <v>16106459</v>
      </c>
      <c r="E10" s="66">
        <v>11157771</v>
      </c>
      <c r="F10" s="86">
        <f t="shared" si="0"/>
        <v>-0.30724866340888457</v>
      </c>
    </row>
    <row r="11" spans="1:11" x14ac:dyDescent="0.25">
      <c r="B11" s="103"/>
      <c r="C11" s="65" t="s">
        <v>7</v>
      </c>
      <c r="D11" s="66">
        <v>19984317</v>
      </c>
      <c r="E11" s="66">
        <v>10812442</v>
      </c>
      <c r="F11" s="86">
        <f t="shared" si="0"/>
        <v>-0.45895363849562631</v>
      </c>
    </row>
    <row r="12" spans="1:11" x14ac:dyDescent="0.25">
      <c r="B12" s="103"/>
      <c r="C12" s="67" t="s">
        <v>8</v>
      </c>
      <c r="D12" s="66">
        <v>15663540</v>
      </c>
      <c r="E12" s="66">
        <v>10805650</v>
      </c>
      <c r="F12" s="86">
        <f t="shared" si="0"/>
        <v>-0.31013998112814856</v>
      </c>
    </row>
    <row r="13" spans="1:11" x14ac:dyDescent="0.25">
      <c r="B13" s="104"/>
      <c r="C13" s="68" t="s">
        <v>11</v>
      </c>
      <c r="D13" s="69">
        <f t="shared" ref="D13:E13" si="1">SUM(D8:D12)</f>
        <v>84728869</v>
      </c>
      <c r="E13" s="69">
        <f t="shared" si="1"/>
        <v>60548009</v>
      </c>
      <c r="F13" s="87">
        <f t="shared" si="0"/>
        <v>-0.28539103950508293</v>
      </c>
    </row>
    <row r="14" spans="1:11" x14ac:dyDescent="0.25">
      <c r="B14" s="102" t="s">
        <v>13</v>
      </c>
      <c r="C14" s="63" t="s">
        <v>9</v>
      </c>
      <c r="D14" s="66">
        <v>4210307</v>
      </c>
      <c r="E14" s="66">
        <v>4930625</v>
      </c>
      <c r="F14" s="86">
        <f t="shared" si="0"/>
        <v>0.17108443636057902</v>
      </c>
    </row>
    <row r="15" spans="1:11" x14ac:dyDescent="0.25">
      <c r="B15" s="103"/>
      <c r="C15" s="67" t="s">
        <v>3</v>
      </c>
      <c r="D15" s="66">
        <v>2682560</v>
      </c>
      <c r="E15" s="66">
        <v>3185873</v>
      </c>
      <c r="F15" s="86">
        <f t="shared" si="0"/>
        <v>0.1876241351544794</v>
      </c>
    </row>
    <row r="16" spans="1:11" x14ac:dyDescent="0.25">
      <c r="B16" s="104"/>
      <c r="C16" s="68" t="s">
        <v>11</v>
      </c>
      <c r="D16" s="69">
        <f t="shared" ref="D16:E16" si="2">SUM(D14:D15)</f>
        <v>6892867</v>
      </c>
      <c r="E16" s="69">
        <f t="shared" si="2"/>
        <v>8116498</v>
      </c>
      <c r="F16" s="87">
        <f t="shared" si="0"/>
        <v>0.17752134199020531</v>
      </c>
    </row>
    <row r="17" spans="3:6" x14ac:dyDescent="0.25">
      <c r="C17" s="70" t="s">
        <v>0</v>
      </c>
      <c r="D17" s="71">
        <f t="shared" ref="D17:E17" si="3">SUM(D16,D13)</f>
        <v>91621736</v>
      </c>
      <c r="E17" s="71">
        <f t="shared" si="3"/>
        <v>68664507</v>
      </c>
      <c r="F17" s="87">
        <f t="shared" si="0"/>
        <v>-0.25056531345356736</v>
      </c>
    </row>
  </sheetData>
  <mergeCells count="2">
    <mergeCell ref="B8:B13"/>
    <mergeCell ref="B14:B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İÇİNDEKİLER</vt:lpstr>
      <vt:lpstr>TABLO1</vt:lpstr>
      <vt:lpstr>TABLO2</vt:lpstr>
      <vt:lpstr>TABLO3</vt:lpstr>
      <vt:lpstr>TABLO4</vt:lpstr>
      <vt:lpstr>TABLO5</vt:lpstr>
      <vt:lpstr>TABLO6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Erkanm</dc:creator>
  <cp:lastModifiedBy>Fatih YILMAZ</cp:lastModifiedBy>
  <dcterms:created xsi:type="dcterms:W3CDTF">2015-06-05T18:19:34Z</dcterms:created>
  <dcterms:modified xsi:type="dcterms:W3CDTF">2021-06-29T13:01:29Z</dcterms:modified>
</cp:coreProperties>
</file>