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fatih.yilmaz\Desktop\ULAŞIM BÜLTENİ\2020 ULAŞIM\12.aralık\"/>
    </mc:Choice>
  </mc:AlternateContent>
  <bookViews>
    <workbookView xWindow="0" yWindow="0" windowWidth="26610" windowHeight="14280" tabRatio="889"/>
  </bookViews>
  <sheets>
    <sheet name="İÇİNDEKİLER" sheetId="31" r:id="rId1"/>
    <sheet name="TABLO1" sheetId="120" r:id="rId2"/>
    <sheet name="TABLO2" sheetId="107" r:id="rId3"/>
    <sheet name="TABLO3" sheetId="122" r:id="rId4"/>
    <sheet name="TABLO4" sheetId="123" r:id="rId5"/>
    <sheet name="TABLO5" sheetId="124" r:id="rId6"/>
    <sheet name="TABLO6" sheetId="125" r:id="rId7"/>
    <sheet name="TABLO7" sheetId="116" r:id="rId8"/>
    <sheet name="TABLO8" sheetId="117" r:id="rId9"/>
    <sheet name="TABLO9" sheetId="118" r:id="rId10"/>
    <sheet name="TABLO10" sheetId="119" r:id="rId11"/>
  </sheets>
  <calcPr calcId="162913"/>
</workbook>
</file>

<file path=xl/calcChain.xml><?xml version="1.0" encoding="utf-8"?>
<calcChain xmlns="http://schemas.openxmlformats.org/spreadsheetml/2006/main">
  <c r="O31" i="119" l="1"/>
  <c r="Q31" i="119" s="1"/>
  <c r="N31" i="119"/>
  <c r="K31" i="119"/>
  <c r="H31" i="119"/>
  <c r="E31" i="119"/>
  <c r="O30" i="119"/>
  <c r="Q30" i="119" s="1"/>
  <c r="N30" i="119"/>
  <c r="K30" i="119"/>
  <c r="H30" i="119"/>
  <c r="E30" i="119"/>
  <c r="O29" i="119"/>
  <c r="Q29" i="119" s="1"/>
  <c r="N29" i="119"/>
  <c r="K29" i="119"/>
  <c r="H29" i="119"/>
  <c r="E29" i="119"/>
  <c r="O28" i="119"/>
  <c r="Q28" i="119" s="1"/>
  <c r="N28" i="119"/>
  <c r="K28" i="119"/>
  <c r="H28" i="119"/>
  <c r="E28" i="119"/>
  <c r="O27" i="119"/>
  <c r="Q27" i="119" s="1"/>
  <c r="N27" i="119"/>
  <c r="K27" i="119"/>
  <c r="H27" i="119"/>
  <c r="E27" i="119"/>
  <c r="O26" i="119"/>
  <c r="Q26" i="119" s="1"/>
  <c r="N26" i="119"/>
  <c r="K26" i="119"/>
  <c r="H26" i="119"/>
  <c r="E26" i="119"/>
  <c r="O25" i="119"/>
  <c r="Q25" i="119" s="1"/>
  <c r="N25" i="119"/>
  <c r="K25" i="119"/>
  <c r="H25" i="119"/>
  <c r="E25" i="119"/>
  <c r="O24" i="119"/>
  <c r="Q24" i="119" s="1"/>
  <c r="N24" i="119"/>
  <c r="K24" i="119"/>
  <c r="H24" i="119"/>
  <c r="E24" i="119"/>
  <c r="O23" i="119"/>
  <c r="Q23" i="119" s="1"/>
  <c r="N23" i="119"/>
  <c r="K23" i="119"/>
  <c r="H23" i="119"/>
  <c r="E23" i="119"/>
  <c r="O22" i="119"/>
  <c r="Q22" i="119" s="1"/>
  <c r="N22" i="119"/>
  <c r="K22" i="119"/>
  <c r="H22" i="119"/>
  <c r="E22" i="119"/>
  <c r="O21" i="119"/>
  <c r="Q21" i="119" s="1"/>
  <c r="N21" i="119"/>
  <c r="K21" i="119"/>
  <c r="H21" i="119"/>
  <c r="E21" i="119"/>
  <c r="O20" i="119"/>
  <c r="Q20" i="119" s="1"/>
  <c r="N20" i="119"/>
  <c r="K20" i="119"/>
  <c r="H20" i="119"/>
  <c r="E20" i="119"/>
  <c r="O19" i="119"/>
  <c r="Q19" i="119" s="1"/>
  <c r="N19" i="119"/>
  <c r="K19" i="119"/>
  <c r="H19" i="119"/>
  <c r="E19" i="119"/>
  <c r="O18" i="119"/>
  <c r="Q18" i="119" s="1"/>
  <c r="N18" i="119"/>
  <c r="K18" i="119"/>
  <c r="H18" i="119"/>
  <c r="E18" i="119"/>
  <c r="O17" i="119"/>
  <c r="Q17" i="119" s="1"/>
  <c r="N17" i="119"/>
  <c r="K17" i="119"/>
  <c r="H17" i="119"/>
  <c r="E17" i="119"/>
  <c r="O16" i="119"/>
  <c r="Q16" i="119" s="1"/>
  <c r="N16" i="119"/>
  <c r="K16" i="119"/>
  <c r="H16" i="119"/>
  <c r="E16" i="119"/>
  <c r="O15" i="119"/>
  <c r="Q15" i="119" s="1"/>
  <c r="N15" i="119"/>
  <c r="K15" i="119"/>
  <c r="H15" i="119"/>
  <c r="E15" i="119"/>
  <c r="O14" i="119"/>
  <c r="Q14" i="119" s="1"/>
  <c r="N14" i="119"/>
  <c r="K14" i="119"/>
  <c r="H14" i="119"/>
  <c r="E14" i="119"/>
  <c r="O13" i="119"/>
  <c r="Q13" i="119" s="1"/>
  <c r="N13" i="119"/>
  <c r="K13" i="119"/>
  <c r="H13" i="119"/>
  <c r="E13" i="119"/>
  <c r="O12" i="119"/>
  <c r="Q12" i="119" s="1"/>
  <c r="N12" i="119"/>
  <c r="K12" i="119"/>
  <c r="H12" i="119"/>
  <c r="E12" i="119"/>
  <c r="O11" i="119"/>
  <c r="Q11" i="119" s="1"/>
  <c r="N11" i="119"/>
  <c r="K11" i="119"/>
  <c r="H11" i="119"/>
  <c r="E11" i="119"/>
  <c r="O10" i="119"/>
  <c r="Q10" i="119" s="1"/>
  <c r="N10" i="119"/>
  <c r="K10" i="119"/>
  <c r="H10" i="119"/>
  <c r="E10" i="119"/>
  <c r="O9" i="119"/>
  <c r="Q9" i="119" s="1"/>
  <c r="N9" i="119"/>
  <c r="K9" i="119"/>
  <c r="H9" i="119"/>
  <c r="E9" i="119"/>
  <c r="O8" i="119"/>
  <c r="Q8" i="119" s="1"/>
  <c r="N8" i="119"/>
  <c r="K8" i="119"/>
  <c r="H8" i="119"/>
  <c r="E8" i="119"/>
  <c r="E21" i="118"/>
  <c r="F21" i="118" s="1"/>
  <c r="D21" i="118"/>
  <c r="F20" i="118"/>
  <c r="E20" i="118"/>
  <c r="D20" i="118"/>
  <c r="E19" i="118"/>
  <c r="D19" i="118"/>
  <c r="F19" i="118" s="1"/>
  <c r="F18" i="118"/>
  <c r="D18" i="118"/>
  <c r="F17" i="118"/>
  <c r="F16" i="118"/>
  <c r="F15" i="118"/>
  <c r="F14" i="118"/>
  <c r="F13" i="118"/>
  <c r="F12" i="118"/>
  <c r="F11" i="118"/>
  <c r="F10" i="118"/>
  <c r="F9" i="118"/>
  <c r="F8" i="118"/>
  <c r="F7" i="118"/>
  <c r="O17" i="125"/>
  <c r="L17" i="125"/>
  <c r="I17" i="125"/>
  <c r="G17" i="125"/>
  <c r="F17" i="125"/>
  <c r="D17" i="125"/>
  <c r="O16" i="125"/>
  <c r="Y16" i="125" s="1"/>
  <c r="N16" i="125"/>
  <c r="N17" i="125" s="1"/>
  <c r="M16" i="125"/>
  <c r="M17" i="125" s="1"/>
  <c r="L16" i="125"/>
  <c r="K16" i="125"/>
  <c r="W16" i="125" s="1"/>
  <c r="J16" i="125"/>
  <c r="I16" i="125"/>
  <c r="H16" i="125"/>
  <c r="T16" i="125" s="1"/>
  <c r="G16" i="125"/>
  <c r="F16" i="125"/>
  <c r="R16" i="125" s="1"/>
  <c r="E16" i="125"/>
  <c r="Q16" i="125" s="1"/>
  <c r="D16" i="125"/>
  <c r="Z15" i="125"/>
  <c r="Y15" i="125"/>
  <c r="X15" i="125"/>
  <c r="W15" i="125"/>
  <c r="V15" i="125"/>
  <c r="U15" i="125"/>
  <c r="T15" i="125"/>
  <c r="S15" i="125"/>
  <c r="R15" i="125"/>
  <c r="Q15" i="125"/>
  <c r="P15" i="125"/>
  <c r="Z14" i="125"/>
  <c r="Y14" i="125"/>
  <c r="X14" i="125"/>
  <c r="W14" i="125"/>
  <c r="V14" i="125"/>
  <c r="U14" i="125"/>
  <c r="T14" i="125"/>
  <c r="S14" i="125"/>
  <c r="R14" i="125"/>
  <c r="Q14" i="125"/>
  <c r="P14" i="125"/>
  <c r="Z13" i="125"/>
  <c r="W13" i="125"/>
  <c r="O13" i="125"/>
  <c r="V13" i="125" s="1"/>
  <c r="N13" i="125"/>
  <c r="M13" i="125"/>
  <c r="L13" i="125"/>
  <c r="K13" i="125"/>
  <c r="J13" i="125"/>
  <c r="J17" i="125" s="1"/>
  <c r="I13" i="125"/>
  <c r="H13" i="125"/>
  <c r="G13" i="125"/>
  <c r="F13" i="125"/>
  <c r="E13" i="125"/>
  <c r="D13" i="125"/>
  <c r="Z12" i="125"/>
  <c r="Y12" i="125"/>
  <c r="X12" i="125"/>
  <c r="W12" i="125"/>
  <c r="V12" i="125"/>
  <c r="U12" i="125"/>
  <c r="T12" i="125"/>
  <c r="S12" i="125"/>
  <c r="R12" i="125"/>
  <c r="Q12" i="125"/>
  <c r="P12" i="125"/>
  <c r="Z11" i="125"/>
  <c r="Y11" i="125"/>
  <c r="X11" i="125"/>
  <c r="W11" i="125"/>
  <c r="V11" i="125"/>
  <c r="U11" i="125"/>
  <c r="T11" i="125"/>
  <c r="S11" i="125"/>
  <c r="R11" i="125"/>
  <c r="Q11" i="125"/>
  <c r="P11" i="125"/>
  <c r="Z10" i="125"/>
  <c r="Y10" i="125"/>
  <c r="X10" i="125"/>
  <c r="W10" i="125"/>
  <c r="V10" i="125"/>
  <c r="U10" i="125"/>
  <c r="T10" i="125"/>
  <c r="S10" i="125"/>
  <c r="R10" i="125"/>
  <c r="Q10" i="125"/>
  <c r="P10" i="125"/>
  <c r="Z9" i="125"/>
  <c r="Y9" i="125"/>
  <c r="X9" i="125"/>
  <c r="W9" i="125"/>
  <c r="V9" i="125"/>
  <c r="U9" i="125"/>
  <c r="T9" i="125"/>
  <c r="S9" i="125"/>
  <c r="R9" i="125"/>
  <c r="Q9" i="125"/>
  <c r="P9" i="125"/>
  <c r="Z8" i="125"/>
  <c r="Y8" i="125"/>
  <c r="X8" i="125"/>
  <c r="W8" i="125"/>
  <c r="V8" i="125"/>
  <c r="U8" i="125"/>
  <c r="T8" i="125"/>
  <c r="S8" i="125"/>
  <c r="R8" i="125"/>
  <c r="Q8" i="125"/>
  <c r="P8" i="125"/>
  <c r="AI43" i="124"/>
  <c r="AH43" i="124"/>
  <c r="AG43" i="124"/>
  <c r="AF43" i="124"/>
  <c r="AE43" i="124"/>
  <c r="AD43" i="124"/>
  <c r="AC43" i="124"/>
  <c r="AB43" i="124"/>
  <c r="AA43" i="124"/>
  <c r="Z43" i="124"/>
  <c r="Y43" i="124"/>
  <c r="X43" i="124"/>
  <c r="W43" i="124"/>
  <c r="V43" i="124"/>
  <c r="U43" i="124"/>
  <c r="T43" i="124"/>
  <c r="S43" i="124"/>
  <c r="R43" i="124"/>
  <c r="Q43" i="124"/>
  <c r="P43" i="124"/>
  <c r="O43" i="124"/>
  <c r="N43" i="124"/>
  <c r="M43" i="124"/>
  <c r="L43" i="124"/>
  <c r="K43" i="124"/>
  <c r="J43" i="124"/>
  <c r="I43" i="124"/>
  <c r="H43" i="124"/>
  <c r="G43" i="124"/>
  <c r="F43" i="124"/>
  <c r="E43" i="124"/>
  <c r="D43" i="124"/>
  <c r="C43" i="124"/>
  <c r="AI42" i="124"/>
  <c r="AH42" i="124"/>
  <c r="AG42" i="124"/>
  <c r="AF42" i="124"/>
  <c r="AE42" i="124"/>
  <c r="AD42" i="124"/>
  <c r="AC42" i="124"/>
  <c r="AB42" i="124"/>
  <c r="AA42" i="124"/>
  <c r="Z42" i="124"/>
  <c r="Y42" i="124"/>
  <c r="X42" i="124"/>
  <c r="W42" i="124"/>
  <c r="V42" i="124"/>
  <c r="U42" i="124"/>
  <c r="T42" i="124"/>
  <c r="S42" i="124"/>
  <c r="R42" i="124"/>
  <c r="Q42" i="124"/>
  <c r="P42" i="124"/>
  <c r="O42" i="124"/>
  <c r="N42" i="124"/>
  <c r="M42" i="124"/>
  <c r="L42" i="124"/>
  <c r="K42" i="124"/>
  <c r="J42" i="124"/>
  <c r="I42" i="124"/>
  <c r="H42" i="124"/>
  <c r="G42" i="124"/>
  <c r="F42" i="124"/>
  <c r="E42" i="124"/>
  <c r="D42" i="124"/>
  <c r="C42" i="124"/>
  <c r="AI41" i="124"/>
  <c r="AH41" i="124"/>
  <c r="AG41" i="124"/>
  <c r="AF41" i="124"/>
  <c r="AE41" i="124"/>
  <c r="AD41" i="124"/>
  <c r="AC41" i="124"/>
  <c r="AB41" i="124"/>
  <c r="AA41" i="124"/>
  <c r="Z41" i="124"/>
  <c r="Y41" i="124"/>
  <c r="X41" i="124"/>
  <c r="W41" i="124"/>
  <c r="V41" i="124"/>
  <c r="U41" i="124"/>
  <c r="T41" i="124"/>
  <c r="S41" i="124"/>
  <c r="R41" i="124"/>
  <c r="Q41" i="124"/>
  <c r="P41" i="124"/>
  <c r="O41" i="124"/>
  <c r="N41" i="124"/>
  <c r="M41" i="124"/>
  <c r="L41" i="124"/>
  <c r="K41" i="124"/>
  <c r="J41" i="124"/>
  <c r="I41" i="124"/>
  <c r="H41" i="124"/>
  <c r="G41" i="124"/>
  <c r="F41" i="124"/>
  <c r="E41" i="124"/>
  <c r="D41" i="124"/>
  <c r="C41" i="124"/>
  <c r="AI40" i="124"/>
  <c r="AH40" i="124"/>
  <c r="AG40" i="124"/>
  <c r="AF40" i="124"/>
  <c r="AE40" i="124"/>
  <c r="AD40" i="124"/>
  <c r="AC40" i="124"/>
  <c r="AB40" i="124"/>
  <c r="AA40" i="124"/>
  <c r="Z40" i="124"/>
  <c r="Y40" i="124"/>
  <c r="X40" i="124"/>
  <c r="W40" i="124"/>
  <c r="V40" i="124"/>
  <c r="U40" i="124"/>
  <c r="T40" i="124"/>
  <c r="S40" i="124"/>
  <c r="R40" i="124"/>
  <c r="Q40" i="124"/>
  <c r="P40" i="124"/>
  <c r="O40" i="124"/>
  <c r="N40" i="124"/>
  <c r="M40" i="124"/>
  <c r="L40" i="124"/>
  <c r="K40" i="124"/>
  <c r="J40" i="124"/>
  <c r="I40" i="124"/>
  <c r="H40" i="124"/>
  <c r="G40" i="124"/>
  <c r="F40" i="124"/>
  <c r="E40" i="124"/>
  <c r="D40" i="124"/>
  <c r="C40" i="124"/>
  <c r="AI39" i="124"/>
  <c r="AH39" i="124"/>
  <c r="AG39" i="124"/>
  <c r="AF39" i="124"/>
  <c r="AE39" i="124"/>
  <c r="AD39" i="124"/>
  <c r="AC39" i="124"/>
  <c r="AB39" i="124"/>
  <c r="AA39" i="124"/>
  <c r="Z39" i="124"/>
  <c r="Y39" i="124"/>
  <c r="X39" i="124"/>
  <c r="W39" i="124"/>
  <c r="V39" i="124"/>
  <c r="U39" i="124"/>
  <c r="T39" i="124"/>
  <c r="S39" i="124"/>
  <c r="R39" i="124"/>
  <c r="Q39" i="124"/>
  <c r="P39" i="124"/>
  <c r="O39" i="124"/>
  <c r="N39" i="124"/>
  <c r="M39" i="124"/>
  <c r="L39" i="124"/>
  <c r="K39" i="124"/>
  <c r="J39" i="124"/>
  <c r="I39" i="124"/>
  <c r="H39" i="124"/>
  <c r="G39" i="124"/>
  <c r="F39" i="124"/>
  <c r="E39" i="124"/>
  <c r="D39" i="124"/>
  <c r="C39" i="124"/>
  <c r="AI38" i="124"/>
  <c r="AH38" i="124"/>
  <c r="AG38" i="124"/>
  <c r="AF38" i="124"/>
  <c r="AE38" i="124"/>
  <c r="AD38" i="124"/>
  <c r="AC38" i="124"/>
  <c r="AB38" i="124"/>
  <c r="AA38" i="124"/>
  <c r="Z38" i="124"/>
  <c r="Y38" i="124"/>
  <c r="X38" i="124"/>
  <c r="W38" i="124"/>
  <c r="V38" i="124"/>
  <c r="U38" i="124"/>
  <c r="T38" i="124"/>
  <c r="S38" i="124"/>
  <c r="R38" i="124"/>
  <c r="Q38" i="124"/>
  <c r="P38" i="124"/>
  <c r="O38" i="124"/>
  <c r="N38" i="124"/>
  <c r="M38" i="124"/>
  <c r="L38" i="124"/>
  <c r="K38" i="124"/>
  <c r="J38" i="124"/>
  <c r="I38" i="124"/>
  <c r="H38" i="124"/>
  <c r="G38" i="124"/>
  <c r="F38" i="124"/>
  <c r="E38" i="124"/>
  <c r="D38" i="124"/>
  <c r="C38" i="124"/>
  <c r="AI37" i="124"/>
  <c r="AH37" i="124"/>
  <c r="AG37" i="124"/>
  <c r="AF37" i="124"/>
  <c r="AE37" i="124"/>
  <c r="AD37" i="124"/>
  <c r="AC37" i="124"/>
  <c r="AB37" i="124"/>
  <c r="AA37" i="124"/>
  <c r="Z37" i="124"/>
  <c r="Y37" i="124"/>
  <c r="X37" i="124"/>
  <c r="W37" i="124"/>
  <c r="V37" i="124"/>
  <c r="U37" i="124"/>
  <c r="T37" i="124"/>
  <c r="S37" i="124"/>
  <c r="R37" i="124"/>
  <c r="Q37" i="124"/>
  <c r="P37" i="124"/>
  <c r="O37" i="124"/>
  <c r="N37" i="124"/>
  <c r="M37" i="124"/>
  <c r="L37" i="124"/>
  <c r="K37" i="124"/>
  <c r="J37" i="124"/>
  <c r="I37" i="124"/>
  <c r="H37" i="124"/>
  <c r="G37" i="124"/>
  <c r="F37" i="124"/>
  <c r="E37" i="124"/>
  <c r="D37" i="124"/>
  <c r="C37" i="124"/>
  <c r="AI36" i="124"/>
  <c r="AH36" i="124"/>
  <c r="AG36" i="124"/>
  <c r="AF36" i="124"/>
  <c r="AE36" i="124"/>
  <c r="AD36" i="124"/>
  <c r="AC36" i="124"/>
  <c r="AB36" i="124"/>
  <c r="AA36" i="124"/>
  <c r="Z36" i="124"/>
  <c r="Y36" i="124"/>
  <c r="X36" i="124"/>
  <c r="W36" i="124"/>
  <c r="V36" i="124"/>
  <c r="U36" i="124"/>
  <c r="T36" i="124"/>
  <c r="S36" i="124"/>
  <c r="R36" i="124"/>
  <c r="Q36" i="124"/>
  <c r="P36" i="124"/>
  <c r="O36" i="124"/>
  <c r="N36" i="124"/>
  <c r="M36" i="124"/>
  <c r="L36" i="124"/>
  <c r="K36" i="124"/>
  <c r="J36" i="124"/>
  <c r="I36" i="124"/>
  <c r="H36" i="124"/>
  <c r="G36" i="124"/>
  <c r="F36" i="124"/>
  <c r="E36" i="124"/>
  <c r="D36" i="124"/>
  <c r="C36" i="124"/>
  <c r="AI35" i="124"/>
  <c r="AH35" i="124"/>
  <c r="AG35" i="124"/>
  <c r="AF35" i="124"/>
  <c r="AE35" i="124"/>
  <c r="AD35" i="124"/>
  <c r="AC35" i="124"/>
  <c r="AB35" i="124"/>
  <c r="AA35" i="124"/>
  <c r="Z35" i="124"/>
  <c r="Y35" i="124"/>
  <c r="X35" i="124"/>
  <c r="W35" i="124"/>
  <c r="V35" i="124"/>
  <c r="U35" i="124"/>
  <c r="T35" i="124"/>
  <c r="S35" i="124"/>
  <c r="R35" i="124"/>
  <c r="Q35" i="124"/>
  <c r="P35" i="124"/>
  <c r="O35" i="124"/>
  <c r="N35" i="124"/>
  <c r="M35" i="124"/>
  <c r="L35" i="124"/>
  <c r="K35" i="124"/>
  <c r="J35" i="124"/>
  <c r="I35" i="124"/>
  <c r="H35" i="124"/>
  <c r="G35" i="124"/>
  <c r="F35" i="124"/>
  <c r="E35" i="124"/>
  <c r="D35" i="124"/>
  <c r="C35" i="124"/>
  <c r="AI34" i="124"/>
  <c r="AH34" i="124"/>
  <c r="AG34" i="124"/>
  <c r="AF34" i="124"/>
  <c r="AE34" i="124"/>
  <c r="AD34" i="124"/>
  <c r="AC34" i="124"/>
  <c r="AB34" i="124"/>
  <c r="AA34" i="124"/>
  <c r="Z34" i="124"/>
  <c r="Y34" i="124"/>
  <c r="X34" i="124"/>
  <c r="W34" i="124"/>
  <c r="V34" i="124"/>
  <c r="U34" i="124"/>
  <c r="T34" i="124"/>
  <c r="S34" i="124"/>
  <c r="R34" i="124"/>
  <c r="Q34" i="124"/>
  <c r="P34" i="124"/>
  <c r="O34" i="124"/>
  <c r="N34" i="124"/>
  <c r="M34" i="124"/>
  <c r="L34" i="124"/>
  <c r="K34" i="124"/>
  <c r="J34" i="124"/>
  <c r="I34" i="124"/>
  <c r="H34" i="124"/>
  <c r="G34" i="124"/>
  <c r="F34" i="124"/>
  <c r="E34" i="124"/>
  <c r="D34" i="124"/>
  <c r="C34" i="124"/>
  <c r="AI33" i="124"/>
  <c r="AH33" i="124"/>
  <c r="AG33" i="124"/>
  <c r="AF33" i="124"/>
  <c r="AE33" i="124"/>
  <c r="AD33" i="124"/>
  <c r="AC33" i="124"/>
  <c r="AB33" i="124"/>
  <c r="AA33" i="124"/>
  <c r="Z33" i="124"/>
  <c r="Y33" i="124"/>
  <c r="X33" i="124"/>
  <c r="W33" i="124"/>
  <c r="V33" i="124"/>
  <c r="U33" i="124"/>
  <c r="T33" i="124"/>
  <c r="S33" i="124"/>
  <c r="R33" i="124"/>
  <c r="Q33" i="124"/>
  <c r="P33" i="124"/>
  <c r="O33" i="124"/>
  <c r="N33" i="124"/>
  <c r="M33" i="124"/>
  <c r="L33" i="124"/>
  <c r="K33" i="124"/>
  <c r="J33" i="124"/>
  <c r="I33" i="124"/>
  <c r="H33" i="124"/>
  <c r="G33" i="124"/>
  <c r="F33" i="124"/>
  <c r="E33" i="124"/>
  <c r="D33" i="124"/>
  <c r="C33" i="124"/>
  <c r="AI32" i="124"/>
  <c r="AH32" i="124"/>
  <c r="AG32" i="124"/>
  <c r="AF32" i="124"/>
  <c r="AE32" i="124"/>
  <c r="AD32" i="124"/>
  <c r="AC32" i="124"/>
  <c r="AB32" i="124"/>
  <c r="AA32" i="124"/>
  <c r="Z32" i="124"/>
  <c r="Y32" i="124"/>
  <c r="X32" i="124"/>
  <c r="W32" i="124"/>
  <c r="V32" i="124"/>
  <c r="U32" i="124"/>
  <c r="T32" i="124"/>
  <c r="S32" i="124"/>
  <c r="R32" i="124"/>
  <c r="Q32" i="124"/>
  <c r="P32" i="124"/>
  <c r="O32" i="124"/>
  <c r="N32" i="124"/>
  <c r="M32" i="124"/>
  <c r="L32" i="124"/>
  <c r="K32" i="124"/>
  <c r="J32" i="124"/>
  <c r="I32" i="124"/>
  <c r="H32" i="124"/>
  <c r="G32" i="124"/>
  <c r="F32" i="124"/>
  <c r="E32" i="124"/>
  <c r="D32" i="124"/>
  <c r="C32" i="124"/>
  <c r="AI31" i="124"/>
  <c r="AH31" i="124"/>
  <c r="AG31" i="124"/>
  <c r="AF31" i="124"/>
  <c r="AE31" i="124"/>
  <c r="AD31" i="124"/>
  <c r="AC31" i="124"/>
  <c r="AB31" i="124"/>
  <c r="AA31" i="124"/>
  <c r="Z31" i="124"/>
  <c r="Y31" i="124"/>
  <c r="X31" i="124"/>
  <c r="W31" i="124"/>
  <c r="V31" i="124"/>
  <c r="U31" i="124"/>
  <c r="T31" i="124"/>
  <c r="S31" i="124"/>
  <c r="R31" i="124"/>
  <c r="Q31" i="124"/>
  <c r="P31" i="124"/>
  <c r="O31" i="124"/>
  <c r="N31" i="124"/>
  <c r="M31" i="124"/>
  <c r="L31" i="124"/>
  <c r="K31" i="124"/>
  <c r="J31" i="124"/>
  <c r="I31" i="124"/>
  <c r="H31" i="124"/>
  <c r="G31" i="124"/>
  <c r="F31" i="124"/>
  <c r="E31" i="124"/>
  <c r="D31" i="124"/>
  <c r="C31" i="124"/>
  <c r="AI30" i="124"/>
  <c r="AH30" i="124"/>
  <c r="AG30" i="124"/>
  <c r="AF30" i="124"/>
  <c r="AE30" i="124"/>
  <c r="AD30" i="124"/>
  <c r="AC30" i="124"/>
  <c r="AB30" i="124"/>
  <c r="AA30" i="124"/>
  <c r="Z30" i="124"/>
  <c r="Y30" i="124"/>
  <c r="X30" i="124"/>
  <c r="W30" i="124"/>
  <c r="V30" i="124"/>
  <c r="U30" i="124"/>
  <c r="T30" i="124"/>
  <c r="S30" i="124"/>
  <c r="R30" i="124"/>
  <c r="Q30" i="124"/>
  <c r="P30" i="124"/>
  <c r="O30" i="124"/>
  <c r="N30" i="124"/>
  <c r="M30" i="124"/>
  <c r="L30" i="124"/>
  <c r="K30" i="124"/>
  <c r="J30" i="124"/>
  <c r="I30" i="124"/>
  <c r="H30" i="124"/>
  <c r="G30" i="124"/>
  <c r="F30" i="124"/>
  <c r="E30" i="124"/>
  <c r="D30" i="124"/>
  <c r="C30" i="124"/>
  <c r="AI29" i="124"/>
  <c r="AH29" i="124"/>
  <c r="AG29" i="124"/>
  <c r="AF29" i="124"/>
  <c r="AE29" i="124"/>
  <c r="AD29" i="124"/>
  <c r="AC29" i="124"/>
  <c r="AB29" i="124"/>
  <c r="AA29" i="124"/>
  <c r="Z29" i="124"/>
  <c r="Y29" i="124"/>
  <c r="X29" i="124"/>
  <c r="W29" i="124"/>
  <c r="V29" i="124"/>
  <c r="U29" i="124"/>
  <c r="T29" i="124"/>
  <c r="S29" i="124"/>
  <c r="R29" i="124"/>
  <c r="Q29" i="124"/>
  <c r="P29" i="124"/>
  <c r="O29" i="124"/>
  <c r="N29" i="124"/>
  <c r="M29" i="124"/>
  <c r="L29" i="124"/>
  <c r="K29" i="124"/>
  <c r="J29" i="124"/>
  <c r="I29" i="124"/>
  <c r="H29" i="124"/>
  <c r="G29" i="124"/>
  <c r="F29" i="124"/>
  <c r="E29" i="124"/>
  <c r="D29" i="124"/>
  <c r="C29" i="124"/>
  <c r="AH24" i="123"/>
  <c r="AF24" i="123"/>
  <c r="V24" i="123"/>
  <c r="U24" i="123"/>
  <c r="T24" i="123"/>
  <c r="R24" i="123"/>
  <c r="N24" i="123"/>
  <c r="J24" i="123"/>
  <c r="AI23" i="123"/>
  <c r="AH23" i="123"/>
  <c r="AG23" i="123"/>
  <c r="AF23" i="123"/>
  <c r="AE23" i="123"/>
  <c r="AD23" i="123"/>
  <c r="AC23" i="123"/>
  <c r="AB23" i="123"/>
  <c r="AA23" i="123"/>
  <c r="Z23" i="123"/>
  <c r="Y23" i="123"/>
  <c r="X23" i="123"/>
  <c r="W23" i="123"/>
  <c r="V23" i="123"/>
  <c r="U23" i="123"/>
  <c r="T23" i="123"/>
  <c r="S23" i="123"/>
  <c r="R23" i="123"/>
  <c r="Q23" i="123"/>
  <c r="P23" i="123"/>
  <c r="O23" i="123"/>
  <c r="N23" i="123"/>
  <c r="M23" i="123"/>
  <c r="L23" i="123"/>
  <c r="K23" i="123"/>
  <c r="J23" i="123"/>
  <c r="I23" i="123"/>
  <c r="H23" i="123"/>
  <c r="G23" i="123"/>
  <c r="F23" i="123"/>
  <c r="E23" i="123"/>
  <c r="D23" i="123"/>
  <c r="C23" i="123"/>
  <c r="AI22" i="123"/>
  <c r="AH22" i="123"/>
  <c r="AG22" i="123"/>
  <c r="AF22" i="123"/>
  <c r="AE22" i="123"/>
  <c r="AD22" i="123"/>
  <c r="AC22" i="123"/>
  <c r="AB22" i="123"/>
  <c r="AA22" i="123"/>
  <c r="Z22" i="123"/>
  <c r="Y22" i="123"/>
  <c r="X22" i="123"/>
  <c r="W22" i="123"/>
  <c r="V22" i="123"/>
  <c r="U22" i="123"/>
  <c r="T22" i="123"/>
  <c r="S22" i="123"/>
  <c r="R22" i="123"/>
  <c r="Q22" i="123"/>
  <c r="P22" i="123"/>
  <c r="O22" i="123"/>
  <c r="N22" i="123"/>
  <c r="M22" i="123"/>
  <c r="L22" i="123"/>
  <c r="K22" i="123"/>
  <c r="J22" i="123"/>
  <c r="I22" i="123"/>
  <c r="H22" i="123"/>
  <c r="G22" i="123"/>
  <c r="F22" i="123"/>
  <c r="E22" i="123"/>
  <c r="D22" i="123"/>
  <c r="C22" i="123"/>
  <c r="AI21" i="123"/>
  <c r="AH21" i="123"/>
  <c r="AG21" i="123"/>
  <c r="AF21" i="123"/>
  <c r="AE21" i="123"/>
  <c r="AD21" i="123"/>
  <c r="AC21" i="123"/>
  <c r="AB21" i="123"/>
  <c r="AA21" i="123"/>
  <c r="Z21" i="123"/>
  <c r="Y21" i="123"/>
  <c r="X21" i="123"/>
  <c r="W21" i="123"/>
  <c r="V21" i="123"/>
  <c r="U21" i="123"/>
  <c r="T21" i="123"/>
  <c r="S21" i="123"/>
  <c r="R21" i="123"/>
  <c r="Q21" i="123"/>
  <c r="P21" i="123"/>
  <c r="O21" i="123"/>
  <c r="N21" i="123"/>
  <c r="M21" i="123"/>
  <c r="L21" i="123"/>
  <c r="K21" i="123"/>
  <c r="J21" i="123"/>
  <c r="I21" i="123"/>
  <c r="H21" i="123"/>
  <c r="G21" i="123"/>
  <c r="F21" i="123"/>
  <c r="E21" i="123"/>
  <c r="D21" i="123"/>
  <c r="C21" i="123"/>
  <c r="AI20" i="123"/>
  <c r="AH20" i="123"/>
  <c r="AG20" i="123"/>
  <c r="AF20" i="123"/>
  <c r="AE20" i="123"/>
  <c r="AD20" i="123"/>
  <c r="AC20" i="123"/>
  <c r="AB20" i="123"/>
  <c r="AA20" i="123"/>
  <c r="Z20" i="123"/>
  <c r="Y20" i="123"/>
  <c r="X20" i="123"/>
  <c r="W20" i="123"/>
  <c r="V20" i="123"/>
  <c r="U20" i="123"/>
  <c r="T20" i="123"/>
  <c r="S20" i="123"/>
  <c r="R20" i="123"/>
  <c r="Q20" i="123"/>
  <c r="P20" i="123"/>
  <c r="O20" i="123"/>
  <c r="N20" i="123"/>
  <c r="M20" i="123"/>
  <c r="L20" i="123"/>
  <c r="K20" i="123"/>
  <c r="J20" i="123"/>
  <c r="I20" i="123"/>
  <c r="H20" i="123"/>
  <c r="G20" i="123"/>
  <c r="F20" i="123"/>
  <c r="E20" i="123"/>
  <c r="D20" i="123"/>
  <c r="C20" i="123"/>
  <c r="AI19" i="123"/>
  <c r="AH19" i="123"/>
  <c r="AG19" i="123"/>
  <c r="AF19" i="123"/>
  <c r="AE19" i="123"/>
  <c r="AD19" i="123"/>
  <c r="AC19" i="123"/>
  <c r="AB19" i="123"/>
  <c r="AA19" i="123"/>
  <c r="Z19" i="123"/>
  <c r="Y19" i="123"/>
  <c r="X19" i="123"/>
  <c r="W19" i="123"/>
  <c r="V19" i="123"/>
  <c r="U19" i="123"/>
  <c r="T19" i="123"/>
  <c r="S19" i="123"/>
  <c r="R19" i="123"/>
  <c r="Q19" i="123"/>
  <c r="P19" i="123"/>
  <c r="O19" i="123"/>
  <c r="N19" i="123"/>
  <c r="M19" i="123"/>
  <c r="L19" i="123"/>
  <c r="K19" i="123"/>
  <c r="J19" i="123"/>
  <c r="I19" i="123"/>
  <c r="H19" i="123"/>
  <c r="G19" i="123"/>
  <c r="F19" i="123"/>
  <c r="E19" i="123"/>
  <c r="D19" i="123"/>
  <c r="C19" i="123"/>
  <c r="Z14" i="123"/>
  <c r="AE24" i="123" s="1"/>
  <c r="Y14" i="123"/>
  <c r="AI24" i="123" s="1"/>
  <c r="X14" i="123"/>
  <c r="W14" i="123"/>
  <c r="AG24" i="123" s="1"/>
  <c r="V14" i="123"/>
  <c r="AC24" i="123" s="1"/>
  <c r="U14" i="123"/>
  <c r="AD24" i="123" s="1"/>
  <c r="T14" i="123"/>
  <c r="S14" i="123"/>
  <c r="AA24" i="123" s="1"/>
  <c r="R14" i="123"/>
  <c r="Q14" i="123"/>
  <c r="Z24" i="123" s="1"/>
  <c r="P14" i="123"/>
  <c r="O14" i="123"/>
  <c r="N14" i="123"/>
  <c r="M14" i="123"/>
  <c r="L14" i="123"/>
  <c r="K14" i="123"/>
  <c r="O24" i="123" s="1"/>
  <c r="J14" i="123"/>
  <c r="I14" i="123"/>
  <c r="L24" i="123" s="1"/>
  <c r="H14" i="123"/>
  <c r="G14" i="123"/>
  <c r="I24" i="123" s="1"/>
  <c r="F14" i="123"/>
  <c r="E14" i="123"/>
  <c r="H24" i="123" s="1"/>
  <c r="D14" i="123"/>
  <c r="C14" i="123"/>
  <c r="C24" i="123" s="1"/>
  <c r="K11" i="122"/>
  <c r="K10" i="122"/>
  <c r="K9" i="122"/>
  <c r="K8" i="122"/>
  <c r="K7" i="122"/>
  <c r="I7" i="107"/>
  <c r="G37" i="107"/>
  <c r="G38" i="107" s="1"/>
  <c r="D38" i="107"/>
  <c r="E38" i="107"/>
  <c r="F38" i="107"/>
  <c r="C38" i="107"/>
  <c r="X13" i="125" l="1"/>
  <c r="Z16" i="125"/>
  <c r="Y13" i="125"/>
  <c r="P16" i="125"/>
  <c r="E17" i="125"/>
  <c r="P13" i="125"/>
  <c r="S16" i="125"/>
  <c r="H17" i="125"/>
  <c r="R13" i="125"/>
  <c r="U16" i="125"/>
  <c r="Q13" i="125"/>
  <c r="S13" i="125"/>
  <c r="V16" i="125"/>
  <c r="K17" i="125"/>
  <c r="U13" i="125"/>
  <c r="X16" i="125"/>
  <c r="T13" i="125"/>
  <c r="X24" i="123"/>
  <c r="M24" i="123"/>
  <c r="Y24" i="123"/>
  <c r="D24" i="123"/>
  <c r="P24" i="123"/>
  <c r="AB24" i="123"/>
  <c r="E24" i="123"/>
  <c r="Q24" i="123"/>
  <c r="F24" i="123"/>
  <c r="G24" i="123"/>
  <c r="S24" i="123"/>
  <c r="K24" i="123"/>
  <c r="W24" i="123"/>
  <c r="N40" i="120" l="1"/>
  <c r="T40" i="120" s="1"/>
  <c r="M40" i="120"/>
  <c r="Y40" i="120" s="1"/>
  <c r="L40" i="120"/>
  <c r="X40" i="120" s="1"/>
  <c r="K40" i="120"/>
  <c r="W40" i="120" s="1"/>
  <c r="J40" i="120"/>
  <c r="V40" i="120" s="1"/>
  <c r="I40" i="120"/>
  <c r="U40" i="120" s="1"/>
  <c r="H40" i="120"/>
  <c r="G40" i="120"/>
  <c r="F40" i="120"/>
  <c r="E40" i="120"/>
  <c r="D40" i="120"/>
  <c r="P40" i="120" s="1"/>
  <c r="C40" i="120"/>
  <c r="Y39" i="120"/>
  <c r="X39" i="120"/>
  <c r="W39" i="120"/>
  <c r="V39" i="120"/>
  <c r="U39" i="120"/>
  <c r="T39" i="120"/>
  <c r="S39" i="120"/>
  <c r="R39" i="120"/>
  <c r="Q39" i="120"/>
  <c r="P39" i="120"/>
  <c r="O39" i="120"/>
  <c r="Y38" i="120"/>
  <c r="X38" i="120"/>
  <c r="W38" i="120"/>
  <c r="V38" i="120"/>
  <c r="U38" i="120"/>
  <c r="T38" i="120"/>
  <c r="S38" i="120"/>
  <c r="R38" i="120"/>
  <c r="Q38" i="120"/>
  <c r="P38" i="120"/>
  <c r="O38" i="120"/>
  <c r="Y37" i="120"/>
  <c r="X37" i="120"/>
  <c r="W37" i="120"/>
  <c r="V37" i="120"/>
  <c r="U37" i="120"/>
  <c r="T37" i="120"/>
  <c r="S37" i="120"/>
  <c r="R37" i="120"/>
  <c r="Q37" i="120"/>
  <c r="P37" i="120"/>
  <c r="O37" i="120"/>
  <c r="Y36" i="120"/>
  <c r="X36" i="120"/>
  <c r="W36" i="120"/>
  <c r="V36" i="120"/>
  <c r="U36" i="120"/>
  <c r="T36" i="120"/>
  <c r="S36" i="120"/>
  <c r="R36" i="120"/>
  <c r="Q36" i="120"/>
  <c r="P36" i="120"/>
  <c r="O36" i="120"/>
  <c r="F32" i="120"/>
  <c r="D32" i="120"/>
  <c r="E32" i="120" s="1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O40" i="120" l="1"/>
  <c r="Q40" i="120"/>
  <c r="R40" i="120"/>
  <c r="S40" i="120"/>
  <c r="G8" i="107" l="1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7" i="107"/>
</calcChain>
</file>

<file path=xl/sharedStrings.xml><?xml version="1.0" encoding="utf-8"?>
<sst xmlns="http://schemas.openxmlformats.org/spreadsheetml/2006/main" count="500" uniqueCount="129">
  <si>
    <t>Genel Toplam</t>
  </si>
  <si>
    <t>Tarih</t>
  </si>
  <si>
    <t>Gün</t>
  </si>
  <si>
    <t>Pazar</t>
  </si>
  <si>
    <t>Pazartesi</t>
  </si>
  <si>
    <t>Salı</t>
  </si>
  <si>
    <t>Çarşamba</t>
  </si>
  <si>
    <t>Perşembe</t>
  </si>
  <si>
    <t>Cuma</t>
  </si>
  <si>
    <t>Cumartesi</t>
  </si>
  <si>
    <t>TOPLAM</t>
  </si>
  <si>
    <t>Toplam</t>
  </si>
  <si>
    <t>Haftaiçi</t>
  </si>
  <si>
    <t>Haftasonu</t>
  </si>
  <si>
    <t>SAAT</t>
  </si>
  <si>
    <t>Avrasya</t>
  </si>
  <si>
    <t>YSS</t>
  </si>
  <si>
    <t>FSM</t>
  </si>
  <si>
    <t>15 Temmuz</t>
  </si>
  <si>
    <t>Avrupa=&gt;Anadolu</t>
  </si>
  <si>
    <t>Anadolu=&gt;Avrupa</t>
  </si>
  <si>
    <t>Avrupa =&gt;Anadolu</t>
  </si>
  <si>
    <t>GENEL TOPLAM</t>
  </si>
  <si>
    <t>Yavuz Sultan Selim</t>
  </si>
  <si>
    <t>Fatih Sultan Mehmet</t>
  </si>
  <si>
    <t>15 Temmuz Şehitler</t>
  </si>
  <si>
    <t>Aylara Göre Ortalama Yolculuk Sayıları</t>
  </si>
  <si>
    <t>Aylara Göre Toplam Yolculuk</t>
  </si>
  <si>
    <t>Aylar</t>
  </si>
  <si>
    <t>H. İçi / H. Sonu</t>
  </si>
  <si>
    <t>Toplam Yolculuk Sayısı</t>
  </si>
  <si>
    <t>Ortalama Yolculuk Sayısı (Gün)</t>
  </si>
  <si>
    <t>Gün Sayısı</t>
  </si>
  <si>
    <t>H.içi</t>
  </si>
  <si>
    <t>H.sonu</t>
  </si>
  <si>
    <t>Genel Ortalama</t>
  </si>
  <si>
    <t>Aylara ve Yolcu Tipine Göre Toplam Yolculuk</t>
  </si>
  <si>
    <t>Vatandaş</t>
  </si>
  <si>
    <t>Öğrenci</t>
  </si>
  <si>
    <t>60 Yaş Üstü</t>
  </si>
  <si>
    <t>Engelli</t>
  </si>
  <si>
    <t>Günlük Ortalama Yolculuk</t>
  </si>
  <si>
    <t>Toplam Geçiş Adedi</t>
  </si>
  <si>
    <t>Yolcu Tipine Göre Günlük Yolculuk Sayıları</t>
  </si>
  <si>
    <t>OTOBÜS</t>
  </si>
  <si>
    <t>METRO-TRAMVAY</t>
  </si>
  <si>
    <t>METROBÜS</t>
  </si>
  <si>
    <t>MARMARAY</t>
  </si>
  <si>
    <t>DENİZYOLU</t>
  </si>
  <si>
    <t>Günlük Ortalama Yolculuk Sayıları</t>
  </si>
  <si>
    <t>Ana Ulaşım Türüne Göre Yolculuk Sayıları Değişimi</t>
  </si>
  <si>
    <t>TF2 Eyüp-Piyer Loti Teleferik</t>
  </si>
  <si>
    <t>TF1 Maçka-Taşkışla Teleferik</t>
  </si>
  <si>
    <t>T4 Topkapı-Mescid-i Selam Tramvay</t>
  </si>
  <si>
    <t>T3 Kadıköy-Moda Tramvay Hattı</t>
  </si>
  <si>
    <t>T2 Taksim - Tünel Nostaljik Tramvay</t>
  </si>
  <si>
    <t>T1 Kabataş-Bağcılar Tramvay</t>
  </si>
  <si>
    <t>Marmaray</t>
  </si>
  <si>
    <t>M6 Levent-Hisarüstü Metro</t>
  </si>
  <si>
    <t>M5 Üsküdar-Çekmeköy Metro</t>
  </si>
  <si>
    <t>M4 Kadıköy-Tavşantepe Metro</t>
  </si>
  <si>
    <t>M3 Kirazlı-Olimpiyatköy Metro</t>
  </si>
  <si>
    <t>M2 Yenikapı-Hacıosman Metro</t>
  </si>
  <si>
    <t>M1 Yenikapı-Havalimanı Metro</t>
  </si>
  <si>
    <t>F2 Karaköy-Beyoğlu Tünel</t>
  </si>
  <si>
    <t>F1 Taksim-Kabataş Füniküler</t>
  </si>
  <si>
    <t>Ad</t>
  </si>
  <si>
    <t>Raylı Sistem Hatlarına Göre Günlük Ortalama Yolculuk Sayıları</t>
  </si>
  <si>
    <t>Aylara Göre Günlük Değişim</t>
  </si>
  <si>
    <t>EKİM</t>
  </si>
  <si>
    <t>Ekim</t>
  </si>
  <si>
    <t>Önceki Aya Göre Değişim</t>
  </si>
  <si>
    <t>ANASAYFA</t>
  </si>
  <si>
    <t>-</t>
  </si>
  <si>
    <t>KASIM</t>
  </si>
  <si>
    <t>Kasım</t>
  </si>
  <si>
    <t>M7 Mecidiyeköy-Mahmutbey Metro*</t>
  </si>
  <si>
    <t>67.702*</t>
  </si>
  <si>
    <t>77.504*</t>
  </si>
  <si>
    <t>: Bu hat 28.10.2020 tarihinde faaliyete girmiştir.</t>
  </si>
  <si>
    <t>Günlere Göre Toplam Köprü ve Tünel Geçişi</t>
  </si>
  <si>
    <t>Günlere Göre Toplam Araç Sayısı</t>
  </si>
  <si>
    <t>Yaka Geçişi Aylık Değişim (Saatlik)</t>
  </si>
  <si>
    <t>Saatlere Göre Aylık Değişim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</si>
  <si>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</si>
  <si>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</si>
  <si>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</si>
  <si>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</si>
  <si>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</si>
  <si>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</si>
  <si>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</si>
  <si>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</si>
  <si>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</si>
  <si>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Aralık</t>
  </si>
  <si>
    <t>Aralık Ayı Değişim(Ocak)</t>
  </si>
  <si>
    <t>Aralık Ayı Değişim(Şubat)</t>
  </si>
  <si>
    <t xml:space="preserve"> Aralık Ayı Değişim(Mart)</t>
  </si>
  <si>
    <t>Aralık Ayı Değişim(Nisan)</t>
  </si>
  <si>
    <t>Aralık Ayı Değişim(Mayıs)</t>
  </si>
  <si>
    <t>Aralık Ayı Değişim(Haziran)</t>
  </si>
  <si>
    <t>Aralık Ayı Değişim(Temmuz)</t>
  </si>
  <si>
    <t>Aralık Ayı Değişim(Ağustos)</t>
  </si>
  <si>
    <t>Aralık Ayı Değişim(Eylül)</t>
  </si>
  <si>
    <t>Aralık Ayı Değişim(Ekim)</t>
  </si>
  <si>
    <t>Aralık Ayı Değişim(Kasım)</t>
  </si>
  <si>
    <t>Ana Ulaşım Türüne Göre Günlük Ortalama Yolculuk Sayıları*</t>
  </si>
  <si>
    <t>Aralık Ayı Değişim(Mart)</t>
  </si>
  <si>
    <t>Aralık Ayı Değişim (Ocak)</t>
  </si>
  <si>
    <t>Aralık Ayı Değişim (Şubat)</t>
  </si>
  <si>
    <t>Aralık Ayı Değişim (Mart)</t>
  </si>
  <si>
    <t>Aralık Ayı Değişim (Nisan)</t>
  </si>
  <si>
    <t>Aralık Ayı Değişim (Mayıs)</t>
  </si>
  <si>
    <t>Aralık Ayı Değişim (Haziran)</t>
  </si>
  <si>
    <t>Aralık Ayı Değişim (Temmuz)</t>
  </si>
  <si>
    <t>Aralık Ayı Değişim (Ağustos)</t>
  </si>
  <si>
    <t>Aralık Ayı Değişim (Eylül)</t>
  </si>
  <si>
    <t>Aralık Ayı Değişim (Ekim)</t>
  </si>
  <si>
    <t>Aralık Ayı Değişim (Kasım)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</si>
  <si>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</si>
  <si>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</si>
  <si>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</si>
  <si>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</si>
  <si>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</si>
  <si>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</si>
  <si>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</si>
  <si>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</si>
  <si>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</si>
  <si>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ARALIK</t>
  </si>
  <si>
    <t>İstanbul Ulaşım Bülteni, Aralık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</si>
</sst>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[$-41F]d\ mmmm;@"/>
    <numFmt numFmtId="166" formatCode="0.0%"/>
    <numFmt numFmtId="167" formatCode="hh:mm;@"/>
    <numFmt numFmtId="168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9" tint="0.59999389629810485"/>
        </stop>
        <stop position="0.5">
          <color theme="9" tint="0.40000610370189521"/>
        </stop>
        <stop position="1">
          <color theme="9" tint="0.59999389629810485"/>
        </stop>
      </gradient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2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0" fillId="2" borderId="0" xfId="0" applyFill="1"/>
    <xf numFmtId="0" fontId="9" fillId="2" borderId="0" xfId="3" applyFont="1" applyFill="1"/>
    <xf numFmtId="0" fontId="11" fillId="0" borderId="0" xfId="0" applyFont="1" applyBorder="1" applyAlignment="1">
      <alignment horizontal="center" vertical="center"/>
    </xf>
    <xf numFmtId="9" fontId="8" fillId="2" borderId="3" xfId="2" applyFont="1" applyFill="1" applyBorder="1" applyAlignment="1">
      <alignment horizontal="center"/>
    </xf>
    <xf numFmtId="9" fontId="8" fillId="2" borderId="0" xfId="2" applyFont="1" applyFill="1" applyBorder="1" applyAlignment="1">
      <alignment horizontal="center"/>
    </xf>
    <xf numFmtId="9" fontId="8" fillId="2" borderId="1" xfId="2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166" fontId="0" fillId="0" borderId="0" xfId="2" applyNumberFormat="1" applyFont="1"/>
    <xf numFmtId="9" fontId="9" fillId="2" borderId="8" xfId="2" applyFont="1" applyFill="1" applyBorder="1" applyAlignment="1">
      <alignment horizontal="center"/>
    </xf>
    <xf numFmtId="9" fontId="9" fillId="2" borderId="4" xfId="2" applyFont="1" applyFill="1" applyBorder="1" applyAlignment="1">
      <alignment horizontal="center"/>
    </xf>
    <xf numFmtId="9" fontId="8" fillId="2" borderId="9" xfId="2" applyFont="1" applyFill="1" applyBorder="1" applyAlignment="1">
      <alignment horizontal="center"/>
    </xf>
    <xf numFmtId="9" fontId="8" fillId="2" borderId="5" xfId="2" applyFont="1" applyFill="1" applyBorder="1" applyAlignment="1">
      <alignment horizontal="center"/>
    </xf>
    <xf numFmtId="9" fontId="8" fillId="2" borderId="10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9" fontId="8" fillId="2" borderId="3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9" fontId="8" fillId="2" borderId="7" xfId="2" applyNumberFormat="1" applyFont="1" applyFill="1" applyBorder="1" applyAlignment="1">
      <alignment horizontal="center"/>
    </xf>
    <xf numFmtId="9" fontId="8" fillId="2" borderId="3" xfId="2" applyNumberFormat="1" applyFont="1" applyFill="1" applyBorder="1" applyAlignment="1">
      <alignment horizontal="center"/>
    </xf>
    <xf numFmtId="9" fontId="8" fillId="2" borderId="10" xfId="2" applyNumberFormat="1" applyFont="1" applyFill="1" applyBorder="1" applyAlignment="1">
      <alignment horizontal="center"/>
    </xf>
    <xf numFmtId="9" fontId="8" fillId="2" borderId="5" xfId="2" applyNumberFormat="1" applyFont="1" applyFill="1" applyBorder="1" applyAlignment="1">
      <alignment horizontal="center"/>
    </xf>
    <xf numFmtId="9" fontId="8" fillId="2" borderId="0" xfId="2" applyNumberFormat="1" applyFont="1" applyFill="1" applyBorder="1" applyAlignment="1">
      <alignment horizontal="center"/>
    </xf>
    <xf numFmtId="9" fontId="8" fillId="2" borderId="9" xfId="2" applyNumberFormat="1" applyFont="1" applyFill="1" applyBorder="1" applyAlignment="1">
      <alignment horizontal="center"/>
    </xf>
    <xf numFmtId="0" fontId="9" fillId="2" borderId="0" xfId="14" applyFont="1" applyFill="1"/>
    <xf numFmtId="0" fontId="8" fillId="2" borderId="0" xfId="14" applyFont="1" applyFill="1"/>
    <xf numFmtId="0" fontId="10" fillId="2" borderId="0" xfId="14" applyFont="1" applyFill="1"/>
    <xf numFmtId="0" fontId="9" fillId="2" borderId="2" xfId="14" applyFont="1" applyFill="1" applyBorder="1" applyAlignment="1">
      <alignment horizontal="center" vertical="center" wrapText="1"/>
    </xf>
    <xf numFmtId="3" fontId="9" fillId="2" borderId="2" xfId="14" applyNumberFormat="1" applyFont="1" applyFill="1" applyBorder="1" applyAlignment="1">
      <alignment horizontal="center" vertical="center" wrapText="1"/>
    </xf>
    <xf numFmtId="0" fontId="9" fillId="2" borderId="2" xfId="14" applyFont="1" applyFill="1" applyBorder="1" applyAlignment="1">
      <alignment horizontal="left" vertical="center" wrapText="1"/>
    </xf>
    <xf numFmtId="3" fontId="9" fillId="2" borderId="0" xfId="14" applyNumberFormat="1" applyFont="1" applyFill="1" applyBorder="1" applyAlignment="1">
      <alignment horizontal="center"/>
    </xf>
    <xf numFmtId="3" fontId="8" fillId="2" borderId="0" xfId="14" applyNumberFormat="1" applyFont="1" applyFill="1" applyAlignment="1">
      <alignment horizontal="center"/>
    </xf>
    <xf numFmtId="0" fontId="14" fillId="4" borderId="15" xfId="7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 wrapText="1"/>
    </xf>
    <xf numFmtId="9" fontId="9" fillId="2" borderId="2" xfId="2" applyFont="1" applyFill="1" applyBorder="1" applyAlignment="1">
      <alignment horizontal="center" vertical="center"/>
    </xf>
    <xf numFmtId="0" fontId="8" fillId="2" borderId="0" xfId="16" applyFont="1" applyFill="1"/>
    <xf numFmtId="3" fontId="8" fillId="2" borderId="0" xfId="0" applyNumberFormat="1" applyFont="1" applyFill="1"/>
    <xf numFmtId="3" fontId="8" fillId="2" borderId="0" xfId="16" applyNumberFormat="1" applyFont="1" applyFill="1"/>
    <xf numFmtId="0" fontId="14" fillId="2" borderId="0" xfId="0" applyFont="1" applyFill="1"/>
    <xf numFmtId="0" fontId="9" fillId="2" borderId="0" xfId="19" applyFont="1" applyFill="1"/>
    <xf numFmtId="0" fontId="8" fillId="2" borderId="0" xfId="19" applyFont="1" applyFill="1"/>
    <xf numFmtId="0" fontId="10" fillId="2" borderId="0" xfId="19" applyFont="1" applyFill="1"/>
    <xf numFmtId="0" fontId="9" fillId="2" borderId="2" xfId="19" applyFont="1" applyFill="1" applyBorder="1" applyAlignment="1">
      <alignment horizontal="center" vertical="center" wrapText="1"/>
    </xf>
    <xf numFmtId="164" fontId="8" fillId="2" borderId="3" xfId="19" applyNumberFormat="1" applyFont="1" applyFill="1" applyBorder="1" applyAlignment="1">
      <alignment horizontal="center" vertical="center"/>
    </xf>
    <xf numFmtId="3" fontId="8" fillId="2" borderId="3" xfId="19" applyNumberFormat="1" applyFont="1" applyFill="1" applyBorder="1" applyAlignment="1">
      <alignment horizontal="center" vertical="center"/>
    </xf>
    <xf numFmtId="164" fontId="8" fillId="2" borderId="1" xfId="19" applyNumberFormat="1" applyFont="1" applyFill="1" applyBorder="1" applyAlignment="1">
      <alignment horizontal="center" vertical="center"/>
    </xf>
    <xf numFmtId="3" fontId="8" fillId="2" borderId="1" xfId="19" applyNumberFormat="1" applyFont="1" applyFill="1" applyBorder="1" applyAlignment="1">
      <alignment horizontal="center" vertical="center"/>
    </xf>
    <xf numFmtId="3" fontId="8" fillId="2" borderId="0" xfId="19" applyNumberFormat="1" applyFont="1" applyFill="1" applyAlignment="1">
      <alignment horizontal="center" vertical="center"/>
    </xf>
    <xf numFmtId="3" fontId="8" fillId="2" borderId="3" xfId="20" applyNumberFormat="1" applyFont="1" applyFill="1" applyBorder="1" applyAlignment="1">
      <alignment horizontal="center"/>
    </xf>
    <xf numFmtId="3" fontId="8" fillId="2" borderId="1" xfId="20" applyNumberFormat="1" applyFont="1" applyFill="1" applyBorder="1" applyAlignment="1">
      <alignment horizontal="center"/>
    </xf>
    <xf numFmtId="3" fontId="9" fillId="2" borderId="2" xfId="19" applyNumberFormat="1" applyFont="1" applyFill="1" applyBorder="1" applyAlignment="1">
      <alignment horizontal="center" vertical="center" wrapText="1"/>
    </xf>
    <xf numFmtId="164" fontId="8" fillId="2" borderId="3" xfId="19" applyNumberFormat="1" applyFont="1" applyFill="1" applyBorder="1" applyAlignment="1">
      <alignment horizontal="left" vertical="center"/>
    </xf>
    <xf numFmtId="3" fontId="8" fillId="2" borderId="3" xfId="19" applyNumberFormat="1" applyFont="1" applyFill="1" applyBorder="1" applyAlignment="1">
      <alignment horizontal="center"/>
    </xf>
    <xf numFmtId="164" fontId="8" fillId="2" borderId="0" xfId="19" applyNumberFormat="1" applyFont="1" applyFill="1" applyBorder="1" applyAlignment="1">
      <alignment horizontal="left" vertical="center"/>
    </xf>
    <xf numFmtId="3" fontId="8" fillId="2" borderId="0" xfId="19" applyNumberFormat="1" applyFont="1" applyFill="1" applyBorder="1" applyAlignment="1">
      <alignment horizontal="center"/>
    </xf>
    <xf numFmtId="3" fontId="8" fillId="2" borderId="0" xfId="20" applyNumberFormat="1" applyFont="1" applyFill="1" applyBorder="1" applyAlignment="1">
      <alignment horizontal="center"/>
    </xf>
    <xf numFmtId="0" fontId="9" fillId="2" borderId="2" xfId="19" applyFont="1" applyFill="1" applyBorder="1" applyAlignment="1">
      <alignment horizontal="left" vertical="center" wrapText="1"/>
    </xf>
    <xf numFmtId="0" fontId="9" fillId="2" borderId="0" xfId="21" applyFont="1" applyFill="1"/>
    <xf numFmtId="0" fontId="8" fillId="2" borderId="0" xfId="21" applyFont="1" applyFill="1"/>
    <xf numFmtId="0" fontId="10" fillId="2" borderId="0" xfId="21" applyFont="1" applyFill="1"/>
    <xf numFmtId="0" fontId="9" fillId="2" borderId="2" xfId="21" applyFont="1" applyFill="1" applyBorder="1" applyAlignment="1">
      <alignment horizontal="center" vertical="center" wrapText="1"/>
    </xf>
    <xf numFmtId="165" fontId="8" fillId="2" borderId="0" xfId="21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9" fillId="2" borderId="2" xfId="21" applyNumberFormat="1" applyFont="1" applyFill="1" applyBorder="1" applyAlignment="1">
      <alignment horizontal="center" vertical="center" wrapText="1"/>
    </xf>
    <xf numFmtId="0" fontId="18" fillId="2" borderId="0" xfId="21" applyFont="1" applyFill="1"/>
    <xf numFmtId="164" fontId="8" fillId="2" borderId="0" xfId="21" applyNumberFormat="1" applyFont="1" applyFill="1" applyAlignment="1">
      <alignment horizontal="center" vertical="center"/>
    </xf>
    <xf numFmtId="164" fontId="8" fillId="2" borderId="0" xfId="21" applyNumberFormat="1" applyFont="1" applyFill="1" applyAlignment="1">
      <alignment horizontal="left" vertical="center"/>
    </xf>
    <xf numFmtId="3" fontId="8" fillId="2" borderId="0" xfId="21" applyNumberFormat="1" applyFont="1" applyFill="1" applyAlignment="1">
      <alignment horizontal="center"/>
    </xf>
    <xf numFmtId="0" fontId="9" fillId="2" borderId="4" xfId="21" applyFont="1" applyFill="1" applyBorder="1" applyAlignment="1">
      <alignment horizontal="center" vertical="center" wrapText="1"/>
    </xf>
    <xf numFmtId="0" fontId="9" fillId="2" borderId="8" xfId="21" applyFont="1" applyFill="1" applyBorder="1" applyAlignment="1">
      <alignment horizontal="center" vertical="center" wrapText="1"/>
    </xf>
    <xf numFmtId="3" fontId="8" fillId="2" borderId="5" xfId="21" applyNumberFormat="1" applyFont="1" applyFill="1" applyBorder="1" applyAlignment="1">
      <alignment horizontal="center"/>
    </xf>
    <xf numFmtId="3" fontId="8" fillId="2" borderId="0" xfId="21" applyNumberFormat="1" applyFont="1" applyFill="1" applyBorder="1" applyAlignment="1">
      <alignment horizontal="center"/>
    </xf>
    <xf numFmtId="3" fontId="8" fillId="2" borderId="7" xfId="21" applyNumberFormat="1" applyFont="1" applyFill="1" applyBorder="1" applyAlignment="1">
      <alignment horizontal="center"/>
    </xf>
    <xf numFmtId="3" fontId="8" fillId="2" borderId="10" xfId="21" applyNumberFormat="1" applyFont="1" applyFill="1" applyBorder="1" applyAlignment="1">
      <alignment horizontal="center"/>
    </xf>
    <xf numFmtId="3" fontId="8" fillId="2" borderId="9" xfId="21" applyNumberFormat="1" applyFont="1" applyFill="1" applyBorder="1" applyAlignment="1">
      <alignment horizontal="center"/>
    </xf>
    <xf numFmtId="3" fontId="8" fillId="2" borderId="6" xfId="21" applyNumberFormat="1" applyFont="1" applyFill="1" applyBorder="1" applyAlignment="1">
      <alignment horizontal="center"/>
    </xf>
    <xf numFmtId="3" fontId="8" fillId="2" borderId="11" xfId="21" applyNumberFormat="1" applyFont="1" applyFill="1" applyBorder="1" applyAlignment="1">
      <alignment horizontal="center"/>
    </xf>
    <xf numFmtId="0" fontId="9" fillId="2" borderId="2" xfId="21" applyFont="1" applyFill="1" applyBorder="1" applyAlignment="1">
      <alignment vertical="center" wrapText="1"/>
    </xf>
    <xf numFmtId="3" fontId="9" fillId="2" borderId="4" xfId="21" applyNumberFormat="1" applyFont="1" applyFill="1" applyBorder="1" applyAlignment="1">
      <alignment horizontal="center" vertical="center" wrapText="1"/>
    </xf>
    <xf numFmtId="3" fontId="9" fillId="2" borderId="8" xfId="21" applyNumberFormat="1" applyFont="1" applyFill="1" applyBorder="1" applyAlignment="1">
      <alignment horizontal="center" vertical="center" wrapText="1"/>
    </xf>
    <xf numFmtId="3" fontId="8" fillId="2" borderId="17" xfId="21" applyNumberFormat="1" applyFont="1" applyFill="1" applyBorder="1" applyAlignment="1">
      <alignment horizontal="center"/>
    </xf>
    <xf numFmtId="3" fontId="8" fillId="2" borderId="5" xfId="22" applyNumberFormat="1" applyFont="1" applyFill="1" applyBorder="1" applyAlignment="1">
      <alignment horizontal="center"/>
    </xf>
    <xf numFmtId="3" fontId="8" fillId="2" borderId="9" xfId="22" applyNumberFormat="1" applyFont="1" applyFill="1" applyBorder="1" applyAlignment="1">
      <alignment horizontal="center"/>
    </xf>
    <xf numFmtId="3" fontId="8" fillId="2" borderId="18" xfId="21" applyNumberFormat="1" applyFont="1" applyFill="1" applyBorder="1" applyAlignment="1">
      <alignment horizontal="center"/>
    </xf>
    <xf numFmtId="164" fontId="8" fillId="2" borderId="0" xfId="22" applyNumberFormat="1" applyFont="1" applyFill="1" applyAlignment="1">
      <alignment horizontal="left" vertical="center"/>
    </xf>
    <xf numFmtId="3" fontId="8" fillId="2" borderId="0" xfId="22" applyNumberFormat="1" applyFont="1" applyFill="1" applyBorder="1" applyAlignment="1">
      <alignment horizontal="center"/>
    </xf>
    <xf numFmtId="3" fontId="8" fillId="2" borderId="18" xfId="22" applyNumberFormat="1" applyFont="1" applyFill="1" applyBorder="1" applyAlignment="1">
      <alignment horizontal="center"/>
    </xf>
    <xf numFmtId="0" fontId="9" fillId="2" borderId="3" xfId="21" applyFont="1" applyFill="1" applyBorder="1" applyAlignment="1">
      <alignment horizontal="center" vertical="center" wrapText="1"/>
    </xf>
    <xf numFmtId="0" fontId="0" fillId="0" borderId="0" xfId="0" applyBorder="1"/>
    <xf numFmtId="164" fontId="8" fillId="2" borderId="16" xfId="22" applyNumberFormat="1" applyFont="1" applyFill="1" applyBorder="1" applyAlignment="1">
      <alignment horizontal="left" vertical="center"/>
    </xf>
    <xf numFmtId="0" fontId="1" fillId="0" borderId="0" xfId="22"/>
    <xf numFmtId="0" fontId="9" fillId="2" borderId="0" xfId="22" applyFont="1" applyFill="1"/>
    <xf numFmtId="0" fontId="8" fillId="2" borderId="0" xfId="22" applyFont="1" applyFill="1"/>
    <xf numFmtId="0" fontId="10" fillId="2" borderId="0" xfId="22" applyFont="1" applyFill="1"/>
    <xf numFmtId="0" fontId="9" fillId="2" borderId="2" xfId="22" applyFont="1" applyFill="1" applyBorder="1" applyAlignment="1">
      <alignment vertical="center" wrapText="1"/>
    </xf>
    <xf numFmtId="0" fontId="9" fillId="2" borderId="2" xfId="22" applyFont="1" applyFill="1" applyBorder="1" applyAlignment="1">
      <alignment horizontal="center" vertical="center" wrapText="1"/>
    </xf>
    <xf numFmtId="164" fontId="8" fillId="2" borderId="3" xfId="22" applyNumberFormat="1" applyFont="1" applyFill="1" applyBorder="1" applyAlignment="1">
      <alignment horizontal="left" vertical="center"/>
    </xf>
    <xf numFmtId="3" fontId="8" fillId="2" borderId="3" xfId="22" applyNumberFormat="1" applyFont="1" applyFill="1" applyBorder="1" applyAlignment="1">
      <alignment horizontal="center" vertical="center"/>
    </xf>
    <xf numFmtId="9" fontId="8" fillId="2" borderId="7" xfId="2" applyFont="1" applyFill="1" applyBorder="1" applyAlignment="1">
      <alignment horizontal="center" vertical="center"/>
    </xf>
    <xf numFmtId="164" fontId="8" fillId="2" borderId="0" xfId="22" applyNumberFormat="1" applyFont="1" applyFill="1" applyBorder="1" applyAlignment="1">
      <alignment horizontal="left" vertical="center"/>
    </xf>
    <xf numFmtId="3" fontId="8" fillId="2" borderId="0" xfId="22" applyNumberFormat="1" applyFont="1" applyFill="1" applyBorder="1" applyAlignment="1">
      <alignment horizontal="center" vertical="center"/>
    </xf>
    <xf numFmtId="9" fontId="8" fillId="2" borderId="5" xfId="2" applyFont="1" applyFill="1" applyBorder="1" applyAlignment="1">
      <alignment horizontal="center" vertical="center"/>
    </xf>
    <xf numFmtId="164" fontId="8" fillId="2" borderId="1" xfId="22" applyNumberFormat="1" applyFont="1" applyFill="1" applyBorder="1" applyAlignment="1">
      <alignment horizontal="left" vertical="center"/>
    </xf>
    <xf numFmtId="3" fontId="8" fillId="2" borderId="1" xfId="22" applyNumberFormat="1" applyFont="1" applyFill="1" applyBorder="1" applyAlignment="1">
      <alignment horizontal="center" vertical="center"/>
    </xf>
    <xf numFmtId="164" fontId="9" fillId="2" borderId="1" xfId="22" applyNumberFormat="1" applyFont="1" applyFill="1" applyBorder="1" applyAlignment="1">
      <alignment horizontal="left" vertical="center"/>
    </xf>
    <xf numFmtId="3" fontId="9" fillId="2" borderId="2" xfId="22" applyNumberFormat="1" applyFont="1" applyFill="1" applyBorder="1" applyAlignment="1">
      <alignment horizontal="center" vertical="center"/>
    </xf>
    <xf numFmtId="3" fontId="9" fillId="2" borderId="1" xfId="22" applyNumberFormat="1" applyFont="1" applyFill="1" applyBorder="1" applyAlignment="1">
      <alignment horizontal="center" vertical="center"/>
    </xf>
    <xf numFmtId="3" fontId="9" fillId="2" borderId="8" xfId="22" applyNumberFormat="1" applyFont="1" applyFill="1" applyBorder="1" applyAlignment="1">
      <alignment horizontal="center" vertical="center"/>
    </xf>
    <xf numFmtId="9" fontId="9" fillId="2" borderId="4" xfId="2" applyFont="1" applyFill="1" applyBorder="1" applyAlignment="1">
      <alignment horizontal="center" vertical="center"/>
    </xf>
    <xf numFmtId="164" fontId="9" fillId="2" borderId="2" xfId="22" applyNumberFormat="1" applyFont="1" applyFill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168" fontId="9" fillId="2" borderId="0" xfId="22" applyNumberFormat="1" applyFont="1" applyFill="1"/>
    <xf numFmtId="3" fontId="8" fillId="2" borderId="0" xfId="23" applyNumberFormat="1" applyFont="1" applyFill="1"/>
    <xf numFmtId="3" fontId="9" fillId="2" borderId="12" xfId="23" applyNumberFormat="1" applyFont="1" applyFill="1" applyBorder="1"/>
    <xf numFmtId="0" fontId="14" fillId="3" borderId="0" xfId="23" applyFont="1" applyFill="1"/>
    <xf numFmtId="0" fontId="1" fillId="3" borderId="0" xfId="23" applyFill="1"/>
    <xf numFmtId="0" fontId="9" fillId="2" borderId="2" xfId="23" applyFont="1" applyFill="1" applyBorder="1" applyAlignment="1">
      <alignment horizontal="center" vertical="center" wrapText="1"/>
    </xf>
    <xf numFmtId="165" fontId="8" fillId="2" borderId="0" xfId="23" applyNumberFormat="1" applyFont="1" applyFill="1" applyAlignment="1">
      <alignment horizontal="center" vertical="center"/>
    </xf>
    <xf numFmtId="164" fontId="8" fillId="2" borderId="0" xfId="23" applyNumberFormat="1" applyFont="1" applyFill="1" applyAlignment="1">
      <alignment horizontal="left" vertical="center"/>
    </xf>
    <xf numFmtId="3" fontId="8" fillId="2" borderId="0" xfId="23" applyNumberFormat="1" applyFont="1" applyFill="1" applyAlignment="1">
      <alignment horizontal="center"/>
    </xf>
    <xf numFmtId="3" fontId="9" fillId="2" borderId="2" xfId="23" applyNumberFormat="1" applyFont="1" applyFill="1" applyBorder="1" applyAlignment="1">
      <alignment horizontal="center"/>
    </xf>
    <xf numFmtId="9" fontId="8" fillId="2" borderId="0" xfId="6" applyFont="1" applyFill="1" applyAlignment="1">
      <alignment horizontal="center"/>
    </xf>
    <xf numFmtId="0" fontId="9" fillId="2" borderId="2" xfId="23" applyFont="1" applyFill="1" applyBorder="1"/>
    <xf numFmtId="9" fontId="9" fillId="2" borderId="2" xfId="6" applyFont="1" applyFill="1" applyBorder="1" applyAlignment="1">
      <alignment horizontal="center"/>
    </xf>
    <xf numFmtId="9" fontId="9" fillId="2" borderId="2" xfId="23" applyNumberFormat="1" applyFont="1" applyFill="1" applyBorder="1" applyAlignment="1">
      <alignment horizontal="center"/>
    </xf>
    <xf numFmtId="167" fontId="8" fillId="2" borderId="0" xfId="23" applyNumberFormat="1" applyFont="1" applyFill="1" applyAlignment="1">
      <alignment horizontal="center" vertical="center"/>
    </xf>
    <xf numFmtId="9" fontId="8" fillId="3" borderId="0" xfId="6" applyFont="1" applyFill="1" applyBorder="1" applyAlignment="1">
      <alignment horizontal="center"/>
    </xf>
    <xf numFmtId="3" fontId="8" fillId="2" borderId="0" xfId="23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64" fontId="9" fillId="2" borderId="3" xfId="19" applyNumberFormat="1" applyFont="1" applyFill="1" applyBorder="1" applyAlignment="1">
      <alignment horizontal="center" vertical="center"/>
    </xf>
    <xf numFmtId="164" fontId="9" fillId="2" borderId="1" xfId="19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2" xfId="19" applyFont="1" applyFill="1" applyBorder="1" applyAlignment="1">
      <alignment horizontal="left" vertical="center" wrapText="1"/>
    </xf>
    <xf numFmtId="0" fontId="9" fillId="2" borderId="4" xfId="21" applyFont="1" applyFill="1" applyBorder="1" applyAlignment="1">
      <alignment horizontal="center" vertical="center" wrapText="1"/>
    </xf>
    <xf numFmtId="0" fontId="9" fillId="2" borderId="2" xfId="21" applyFont="1" applyFill="1" applyBorder="1" applyAlignment="1">
      <alignment horizontal="center" vertical="center" wrapText="1"/>
    </xf>
    <xf numFmtId="0" fontId="9" fillId="2" borderId="8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 wrapText="1"/>
    </xf>
    <xf numFmtId="164" fontId="9" fillId="2" borderId="3" xfId="22" applyNumberFormat="1" applyFont="1" applyFill="1" applyBorder="1" applyAlignment="1">
      <alignment horizontal="left" vertical="center"/>
    </xf>
    <xf numFmtId="164" fontId="9" fillId="2" borderId="0" xfId="22" applyNumberFormat="1" applyFont="1" applyFill="1" applyBorder="1" applyAlignment="1">
      <alignment horizontal="left" vertical="center"/>
    </xf>
    <xf numFmtId="164" fontId="9" fillId="2" borderId="1" xfId="22" applyNumberFormat="1" applyFont="1" applyFill="1" applyBorder="1" applyAlignment="1">
      <alignment horizontal="left" vertical="center"/>
    </xf>
    <xf numFmtId="0" fontId="19" fillId="5" borderId="14" xfId="23" applyFont="1" applyFill="1" applyBorder="1" applyAlignment="1">
      <alignment horizontal="center" vertical="center" textRotation="90"/>
    </xf>
    <xf numFmtId="0" fontId="19" fillId="5" borderId="0" xfId="23" applyFont="1" applyFill="1" applyAlignment="1">
      <alignment horizontal="center" vertical="center" textRotation="90"/>
    </xf>
    <xf numFmtId="0" fontId="19" fillId="5" borderId="13" xfId="23" applyFont="1" applyFill="1" applyBorder="1" applyAlignment="1">
      <alignment horizontal="center" vertical="center" textRotation="90"/>
    </xf>
    <xf numFmtId="0" fontId="20" fillId="5" borderId="14" xfId="23" applyFont="1" applyFill="1" applyBorder="1" applyAlignment="1">
      <alignment horizontal="center" vertical="center" textRotation="90" wrapText="1"/>
    </xf>
    <xf numFmtId="0" fontId="20" fillId="5" borderId="0" xfId="23" applyFont="1" applyFill="1" applyAlignment="1">
      <alignment horizontal="center" vertical="center" textRotation="90" wrapText="1"/>
    </xf>
    <xf numFmtId="0" fontId="20" fillId="5" borderId="13" xfId="23" applyFont="1" applyFill="1" applyBorder="1" applyAlignment="1">
      <alignment horizontal="center" vertical="center" textRotation="90" wrapText="1"/>
    </xf>
    <xf numFmtId="0" fontId="9" fillId="2" borderId="2" xfId="23" applyFont="1" applyFill="1" applyBorder="1" applyAlignment="1">
      <alignment horizontal="center"/>
    </xf>
    <xf numFmtId="0" fontId="16" fillId="3" borderId="3" xfId="23" applyFont="1" applyFill="1" applyBorder="1" applyAlignment="1">
      <alignment horizontal="center" vertical="center" textRotation="90" wrapText="1"/>
    </xf>
    <xf numFmtId="0" fontId="16" fillId="3" borderId="0" xfId="23" applyFont="1" applyFill="1" applyAlignment="1">
      <alignment horizontal="center" vertical="center" textRotation="90" wrapText="1"/>
    </xf>
    <xf numFmtId="0" fontId="16" fillId="3" borderId="1" xfId="23" applyFont="1" applyFill="1" applyBorder="1" applyAlignment="1">
      <alignment horizontal="center" vertical="center" textRotation="90" wrapText="1"/>
    </xf>
    <xf numFmtId="0" fontId="9" fillId="2" borderId="3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49" fontId="16" fillId="3" borderId="0" xfId="23" applyNumberFormat="1" applyFont="1" applyFill="1" applyAlignment="1">
      <alignment horizontal="center" vertical="center" textRotation="90" wrapText="1"/>
    </xf>
    <xf numFmtId="49" fontId="16" fillId="3" borderId="1" xfId="23" applyNumberFormat="1" applyFont="1" applyFill="1" applyBorder="1" applyAlignment="1">
      <alignment horizontal="center" vertical="center" textRotation="90" wrapText="1"/>
    </xf>
    <xf numFmtId="0" fontId="9" fillId="2" borderId="4" xfId="23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9" fillId="3" borderId="3" xfId="23" applyFont="1" applyFill="1" applyBorder="1" applyAlignment="1">
      <alignment horizontal="center" vertical="center" wrapText="1"/>
    </xf>
    <xf numFmtId="0" fontId="9" fillId="3" borderId="1" xfId="23" applyFont="1" applyFill="1" applyBorder="1" applyAlignment="1">
      <alignment horizontal="center" vertical="center" wrapText="1"/>
    </xf>
    <xf numFmtId="0" fontId="9" fillId="2" borderId="10" xfId="23" applyFont="1" applyFill="1" applyBorder="1" applyAlignment="1">
      <alignment horizontal="center" vertical="center" wrapText="1"/>
    </xf>
    <xf numFmtId="0" fontId="9" fillId="2" borderId="9" xfId="23" applyFont="1" applyFill="1" applyBorder="1" applyAlignment="1">
      <alignment horizontal="center" vertical="center" wrapText="1"/>
    </xf>
    <xf numFmtId="0" fontId="9" fillId="2" borderId="11" xfId="23" applyFont="1" applyFill="1" applyBorder="1" applyAlignment="1">
      <alignment horizontal="center" vertical="center" wrapText="1"/>
    </xf>
    <xf numFmtId="0" fontId="9" fillId="2" borderId="8" xfId="23" applyFont="1" applyFill="1" applyBorder="1" applyAlignment="1">
      <alignment horizontal="center" vertical="center" wrapText="1"/>
    </xf>
  </cellXfs>
  <cellStyles count="24">
    <cellStyle name="Köprü" xfId="7" builtinId="8"/>
    <cellStyle name="Normal" xfId="0" builtinId="0"/>
    <cellStyle name="Normal 2" xfId="1"/>
    <cellStyle name="Normal 2 2" xfId="3"/>
    <cellStyle name="Normal 2 2 2" xfId="9"/>
    <cellStyle name="Normal 2 2 3" xfId="12"/>
    <cellStyle name="Normal 2 2 4" xfId="15"/>
    <cellStyle name="Normal 2 2 5" xfId="17"/>
    <cellStyle name="Normal 2 2 6" xfId="23"/>
    <cellStyle name="Normal 2 3" xfId="8"/>
    <cellStyle name="Normal 2 4" xfId="11"/>
    <cellStyle name="Normal 2 4 2" xfId="14"/>
    <cellStyle name="Normal 2 4 2 2" xfId="20"/>
    <cellStyle name="Normal 2 4 2 3" xfId="22"/>
    <cellStyle name="Normal 2 4 3" xfId="19"/>
    <cellStyle name="Normal 2 4 4" xfId="21"/>
    <cellStyle name="Normal 2 5" xfId="16"/>
    <cellStyle name="Normal 4" xfId="4"/>
    <cellStyle name="Normal 4 2" xfId="13"/>
    <cellStyle name="Yüzde" xfId="2" builtinId="5"/>
    <cellStyle name="Yüzde 2" xfId="6"/>
    <cellStyle name="Yüzde 2 2" xfId="10"/>
    <cellStyle name="Yüzde 2 3" xfId="18"/>
    <cellStyle name="Yüzde 3" xfId="5"/>
  </cellStyles>
  <dxfs count="0"/>
  <tableStyles count="0" defaultTableStyle="TableStyleMedium2" defaultPivotStyle="PivotStyleLight16"/>
  <colors>
    <mruColors>
      <color rgb="FF967ADC"/>
      <color rgb="FFDA4453"/>
      <color rgb="FF434A54"/>
      <color rgb="FF4A8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3" Type="http://schemas.openxmlformats.org/officeDocument/2006/relationships/hyperlink" Target="#TABLO5!A1"/><Relationship Id="rId7" Type="http://schemas.openxmlformats.org/officeDocument/2006/relationships/hyperlink" Target="#TABLO7!A1"/><Relationship Id="rId2" Type="http://schemas.openxmlformats.org/officeDocument/2006/relationships/hyperlink" Target="#TABLO2!A1"/><Relationship Id="rId1" Type="http://schemas.openxmlformats.org/officeDocument/2006/relationships/hyperlink" Target="#TABLO1!A1"/><Relationship Id="rId6" Type="http://schemas.openxmlformats.org/officeDocument/2006/relationships/hyperlink" Target="#TABLO3!A1"/><Relationship Id="rId11" Type="http://schemas.openxmlformats.org/officeDocument/2006/relationships/image" Target="../media/image1.png"/><Relationship Id="rId5" Type="http://schemas.openxmlformats.org/officeDocument/2006/relationships/hyperlink" Target="#TABLO4!A1"/><Relationship Id="rId10" Type="http://schemas.openxmlformats.org/officeDocument/2006/relationships/hyperlink" Target="#TABLO10!A1"/><Relationship Id="rId4" Type="http://schemas.openxmlformats.org/officeDocument/2006/relationships/hyperlink" Target="#TABLO6!A1"/><Relationship Id="rId9" Type="http://schemas.openxmlformats.org/officeDocument/2006/relationships/hyperlink" Target="#TABLO9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33173</xdr:colOff>
      <xdr:row>9</xdr:row>
      <xdr:rowOff>85725</xdr:rowOff>
    </xdr:from>
    <xdr:to>
      <xdr:col>7</xdr:col>
      <xdr:colOff>36847</xdr:colOff>
      <xdr:row>23</xdr:row>
      <xdr:rowOff>155028</xdr:rowOff>
    </xdr:to>
    <xdr:grpSp>
      <xdr:nvGrpSpPr>
        <xdr:cNvPr id="18" name="Grup 17"/>
        <xdr:cNvGrpSpPr/>
      </xdr:nvGrpSpPr>
      <xdr:grpSpPr>
        <a:xfrm>
          <a:off x="33173" y="1866900"/>
          <a:ext cx="4270874" cy="2736303"/>
          <a:chOff x="42698" y="1409700"/>
          <a:chExt cx="4270874" cy="2736303"/>
        </a:xfrm>
      </xdr:grpSpPr>
      <xdr:sp macro="" textlink="">
        <xdr:nvSpPr>
          <xdr:cNvPr id="12" name="Dikdörtgen 11">
            <a:extLst>
              <a:ext uri="{FF2B5EF4-FFF2-40B4-BE49-F238E27FC236}">
                <a16:creationId xmlns:a16="http://schemas.microsoft.com/office/drawing/2014/main" id="{06BA07C4-A135-42C5-BA88-03889E6B340E}"/>
              </a:ext>
            </a:extLst>
          </xdr:cNvPr>
          <xdr:cNvSpPr/>
        </xdr:nvSpPr>
        <xdr:spPr>
          <a:xfrm>
            <a:off x="58372" y="1842628"/>
            <a:ext cx="4255200" cy="2303375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tr-TR" sz="1600" b="1"/>
          </a:p>
        </xdr:txBody>
      </xdr:sp>
      <xdr:grpSp>
        <xdr:nvGrpSpPr>
          <xdr:cNvPr id="10" name="Grup 9"/>
          <xdr:cNvGrpSpPr/>
        </xdr:nvGrpSpPr>
        <xdr:grpSpPr>
          <a:xfrm>
            <a:off x="87583" y="1893373"/>
            <a:ext cx="4179617" cy="1712563"/>
            <a:chOff x="124370" y="1537335"/>
            <a:chExt cx="4180930" cy="1712563"/>
          </a:xfrm>
        </xdr:grpSpPr>
        <xdr:sp macro="" textlink="">
          <xdr:nvSpPr>
            <xdr:cNvPr id="2" name="Metin kutusu 1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9540" y="153733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Aylara Göre Ortalama Yolculuk Sayıları</a:t>
              </a:r>
            </a:p>
          </xdr:txBody>
        </xdr:sp>
        <xdr:sp macro="" textlink="">
          <xdr:nvSpPr>
            <xdr:cNvPr id="3" name="Metin kutusu 2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540" y="1828800"/>
              <a:ext cx="4175760" cy="25971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Yolcu Tipine Göre Günlük Yolculuk Sayılar</a:t>
              </a:r>
            </a:p>
          </xdr:txBody>
        </xdr:sp>
        <xdr:sp macro="" textlink="">
          <xdr:nvSpPr>
            <xdr:cNvPr id="4" name="Metin kutusu 3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540" y="2694647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Raylı Sistem Hatlarına Göre Günlük Ortalama Yolculuk Sayıları</a:t>
              </a:r>
            </a:p>
          </xdr:txBody>
        </xdr:sp>
        <xdr:sp macro="" textlink="">
          <xdr:nvSpPr>
            <xdr:cNvPr id="5" name="Metin kutusu 4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24370" y="2990181"/>
              <a:ext cx="4175760" cy="259717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Aylara Göre Günlük Değişim</a:t>
              </a:r>
            </a:p>
          </xdr:txBody>
        </xdr:sp>
        <xdr:sp macro="" textlink="">
          <xdr:nvSpPr>
            <xdr:cNvPr id="6" name="Metin kutusu 5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29540" y="2406272"/>
              <a:ext cx="4175760" cy="259716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Yolculuk Sayıları Değişimi (Kasım</a:t>
              </a:r>
              <a:r>
                <a:rPr lang="tr-TR" sz="1000" b="1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/Ekim</a:t>
              </a:r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)</a:t>
              </a:r>
            </a:p>
          </xdr:txBody>
        </xdr:sp>
        <xdr:sp macro="" textlink="">
          <xdr:nvSpPr>
            <xdr:cNvPr id="7" name="Metin kutusu 6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29540" y="211264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Günlük  Yolculuk Sayıları*</a:t>
              </a:r>
            </a:p>
          </xdr:txBody>
        </xdr:sp>
      </xdr:grpSp>
      <xdr:sp macro="" textlink="">
        <xdr:nvSpPr>
          <xdr:cNvPr id="11" name="Dikdörtgen 10">
            <a:extLst>
              <a:ext uri="{FF2B5EF4-FFF2-40B4-BE49-F238E27FC236}">
                <a16:creationId xmlns:a16="http://schemas.microsoft.com/office/drawing/2014/main" id="{D68F2CEE-E94E-4382-B5A3-46C9437E02F7}"/>
              </a:ext>
            </a:extLst>
          </xdr:cNvPr>
          <xdr:cNvSpPr/>
        </xdr:nvSpPr>
        <xdr:spPr>
          <a:xfrm>
            <a:off x="57148" y="1409700"/>
            <a:ext cx="4256034" cy="432435"/>
          </a:xfrm>
          <a:prstGeom prst="rect">
            <a:avLst/>
          </a:prstGeom>
          <a:solidFill>
            <a:srgbClr val="4A89DC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1600" b="1">
                <a:latin typeface="Arial" panose="020B0604020202020204" pitchFamily="34" charset="0"/>
                <a:cs typeface="Arial" panose="020B0604020202020204" pitchFamily="34" charset="0"/>
              </a:rPr>
              <a:t>TOPLU</a:t>
            </a:r>
            <a:r>
              <a:rPr lang="tr-TR" sz="1600" b="1" baseline="0">
                <a:latin typeface="Arial" panose="020B0604020202020204" pitchFamily="34" charset="0"/>
                <a:cs typeface="Arial" panose="020B0604020202020204" pitchFamily="34" charset="0"/>
              </a:rPr>
              <a:t> TAŞIMA AKBİL İSTATİSTİKLERİ </a:t>
            </a:r>
            <a:endParaRPr lang="tr-TR" sz="1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3" name="Düz Bağlayıcı 12">
            <a:extLst>
              <a:ext uri="{FF2B5EF4-FFF2-40B4-BE49-F238E27FC236}">
                <a16:creationId xmlns:a16="http://schemas.microsoft.com/office/drawing/2014/main" id="{FDECB672-AA21-4B03-A5D8-334E505AEC78}"/>
              </a:ext>
            </a:extLst>
          </xdr:cNvPr>
          <xdr:cNvCxnSpPr/>
        </xdr:nvCxnSpPr>
        <xdr:spPr>
          <a:xfrm>
            <a:off x="114957" y="3907690"/>
            <a:ext cx="4114800" cy="952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Metin kutusu 14">
            <a:extLst>
              <a:ext uri="{FF2B5EF4-FFF2-40B4-BE49-F238E27FC236}">
                <a16:creationId xmlns:a16="http://schemas.microsoft.com/office/drawing/2014/main" id="{7C121CB3-C514-41BC-B670-0B5FB12B64E4}"/>
              </a:ext>
            </a:extLst>
          </xdr:cNvPr>
          <xdr:cNvSpPr txBox="1"/>
        </xdr:nvSpPr>
        <xdr:spPr>
          <a:xfrm>
            <a:off x="42698" y="3890842"/>
            <a:ext cx="3366641" cy="214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000">
                <a:solidFill>
                  <a:srgbClr val="FF0000"/>
                </a:solidFill>
              </a:rPr>
              <a:t>*Veriler TUHİM ve BELBİM'den temin</a:t>
            </a:r>
            <a:r>
              <a:rPr lang="tr-TR" sz="1000" baseline="0">
                <a:solidFill>
                  <a:srgbClr val="FF0000"/>
                </a:solidFill>
              </a:rPr>
              <a:t> edilmiştir.</a:t>
            </a:r>
            <a:endParaRPr lang="tr-TR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7</xdr:col>
      <xdr:colOff>57150</xdr:colOff>
      <xdr:row>12</xdr:row>
      <xdr:rowOff>0</xdr:rowOff>
    </xdr:from>
    <xdr:to>
      <xdr:col>12</xdr:col>
      <xdr:colOff>290401</xdr:colOff>
      <xdr:row>23</xdr:row>
      <xdr:rowOff>180975</xdr:rowOff>
    </xdr:to>
    <xdr:sp macro="" textlink="">
      <xdr:nvSpPr>
        <xdr:cNvPr id="20" name="Dikdörtgen 19">
          <a:extLst>
            <a:ext uri="{FF2B5EF4-FFF2-40B4-BE49-F238E27FC236}">
              <a16:creationId xmlns:a16="http://schemas.microsoft.com/office/drawing/2014/main" id="{4CF10060-1B0F-4F08-94FA-E8F14B1E9E75}"/>
            </a:ext>
          </a:extLst>
        </xdr:cNvPr>
        <xdr:cNvSpPr/>
      </xdr:nvSpPr>
      <xdr:spPr>
        <a:xfrm>
          <a:off x="4324350" y="2352675"/>
          <a:ext cx="3281251" cy="22764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tr-TR" sz="1600" b="1"/>
        </a:p>
      </xdr:txBody>
    </xdr:sp>
    <xdr:clientData/>
  </xdr:twoCellAnchor>
  <xdr:twoCellAnchor>
    <xdr:from>
      <xdr:col>7</xdr:col>
      <xdr:colOff>91734</xdr:colOff>
      <xdr:row>12</xdr:row>
      <xdr:rowOff>6070</xdr:rowOff>
    </xdr:from>
    <xdr:to>
      <xdr:col>12</xdr:col>
      <xdr:colOff>211734</xdr:colOff>
      <xdr:row>13</xdr:row>
      <xdr:rowOff>75190</xdr:rowOff>
    </xdr:to>
    <xdr:sp macro="" textlink="">
      <xdr:nvSpPr>
        <xdr:cNvPr id="25" name="Metin kutusu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586B37-48CD-40A8-94F5-360F9B066B3D}"/>
            </a:ext>
          </a:extLst>
        </xdr:cNvPr>
        <xdr:cNvSpPr txBox="1"/>
      </xdr:nvSpPr>
      <xdr:spPr>
        <a:xfrm>
          <a:off x="4358934" y="2358745"/>
          <a:ext cx="3168000" cy="259620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Yönlere Göre Toplam Araç Sayısı</a:t>
          </a:r>
        </a:p>
      </xdr:txBody>
    </xdr:sp>
    <xdr:clientData/>
  </xdr:twoCellAnchor>
  <xdr:twoCellAnchor>
    <xdr:from>
      <xdr:col>7</xdr:col>
      <xdr:colOff>91734</xdr:colOff>
      <xdr:row>13</xdr:row>
      <xdr:rowOff>89362</xdr:rowOff>
    </xdr:from>
    <xdr:to>
      <xdr:col>12</xdr:col>
      <xdr:colOff>211734</xdr:colOff>
      <xdr:row>14</xdr:row>
      <xdr:rowOff>156577</xdr:rowOff>
    </xdr:to>
    <xdr:sp macro="" textlink="">
      <xdr:nvSpPr>
        <xdr:cNvPr id="27" name="Metin kutusu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6871FD0-B313-4282-BD78-52E7ECF3A706}"/>
            </a:ext>
          </a:extLst>
        </xdr:cNvPr>
        <xdr:cNvSpPr txBox="1"/>
      </xdr:nvSpPr>
      <xdr:spPr>
        <a:xfrm>
          <a:off x="4358934" y="2632537"/>
          <a:ext cx="3168000" cy="257715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Günlük Araç Sayıları</a:t>
          </a:r>
        </a:p>
      </xdr:txBody>
    </xdr:sp>
    <xdr:clientData/>
  </xdr:twoCellAnchor>
  <xdr:twoCellAnchor>
    <xdr:from>
      <xdr:col>7</xdr:col>
      <xdr:colOff>91734</xdr:colOff>
      <xdr:row>14</xdr:row>
      <xdr:rowOff>162041</xdr:rowOff>
    </xdr:from>
    <xdr:to>
      <xdr:col>12</xdr:col>
      <xdr:colOff>211734</xdr:colOff>
      <xdr:row>16</xdr:row>
      <xdr:rowOff>40661</xdr:rowOff>
    </xdr:to>
    <xdr:sp macro="" textlink="">
      <xdr:nvSpPr>
        <xdr:cNvPr id="28" name="Metin kutusu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63A6C45-306A-48DA-BFFB-2C6960A593F0}"/>
            </a:ext>
          </a:extLst>
        </xdr:cNvPr>
        <xdr:cNvSpPr txBox="1"/>
      </xdr:nvSpPr>
      <xdr:spPr>
        <a:xfrm>
          <a:off x="4358934" y="2895716"/>
          <a:ext cx="3168000" cy="259620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Ortalama (Saatlik) Araç Sayıları</a:t>
          </a:r>
        </a:p>
      </xdr:txBody>
    </xdr:sp>
    <xdr:clientData/>
  </xdr:twoCellAnchor>
  <xdr:twoCellAnchor>
    <xdr:from>
      <xdr:col>7</xdr:col>
      <xdr:colOff>82209</xdr:colOff>
      <xdr:row>16</xdr:row>
      <xdr:rowOff>50482</xdr:rowOff>
    </xdr:from>
    <xdr:to>
      <xdr:col>12</xdr:col>
      <xdr:colOff>202209</xdr:colOff>
      <xdr:row>17</xdr:row>
      <xdr:rowOff>117697</xdr:rowOff>
    </xdr:to>
    <xdr:sp macro="" textlink="">
      <xdr:nvSpPr>
        <xdr:cNvPr id="29" name="Metin kutusu 2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83C427C-430C-4CE4-9F65-6EE8D68A4DBE}"/>
            </a:ext>
          </a:extLst>
        </xdr:cNvPr>
        <xdr:cNvSpPr txBox="1"/>
      </xdr:nvSpPr>
      <xdr:spPr>
        <a:xfrm>
          <a:off x="4349409" y="3165157"/>
          <a:ext cx="3168000" cy="257715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Ortalama Saatlik Değişim</a:t>
          </a:r>
        </a:p>
      </xdr:txBody>
    </xdr:sp>
    <xdr:clientData/>
  </xdr:twoCellAnchor>
  <xdr:twoCellAnchor>
    <xdr:from>
      <xdr:col>7</xdr:col>
      <xdr:colOff>69826</xdr:colOff>
      <xdr:row>9</xdr:row>
      <xdr:rowOff>85725</xdr:rowOff>
    </xdr:from>
    <xdr:to>
      <xdr:col>12</xdr:col>
      <xdr:colOff>261826</xdr:colOff>
      <xdr:row>11</xdr:row>
      <xdr:rowOff>137160</xdr:rowOff>
    </xdr:to>
    <xdr:sp macro="" textlink="">
      <xdr:nvSpPr>
        <xdr:cNvPr id="31" name="Dikdörtgen 30">
          <a:extLst>
            <a:ext uri="{FF2B5EF4-FFF2-40B4-BE49-F238E27FC236}">
              <a16:creationId xmlns:a16="http://schemas.microsoft.com/office/drawing/2014/main" id="{6E0D05D3-D7C9-48B6-83E6-DF7EB585A118}"/>
            </a:ext>
          </a:extLst>
        </xdr:cNvPr>
        <xdr:cNvSpPr/>
      </xdr:nvSpPr>
      <xdr:spPr>
        <a:xfrm>
          <a:off x="4337026" y="1789019"/>
          <a:ext cx="3240000" cy="410023"/>
        </a:xfrm>
        <a:prstGeom prst="rect">
          <a:avLst/>
        </a:prstGeom>
        <a:solidFill>
          <a:srgbClr val="434A54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600" b="1">
              <a:latin typeface="Arial" panose="020B0604020202020204" pitchFamily="34" charset="0"/>
              <a:cs typeface="Arial" panose="020B0604020202020204" pitchFamily="34" charset="0"/>
            </a:rPr>
            <a:t>ARAÇ</a:t>
          </a:r>
          <a:r>
            <a:rPr lang="tr-TR" sz="1600" b="1" baseline="0">
              <a:latin typeface="Arial" panose="020B0604020202020204" pitchFamily="34" charset="0"/>
              <a:cs typeface="Arial" panose="020B0604020202020204" pitchFamily="34" charset="0"/>
            </a:rPr>
            <a:t> SAYIMLARI</a:t>
          </a:r>
          <a:endParaRPr lang="tr-T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38100</xdr:colOff>
      <xdr:row>22</xdr:row>
      <xdr:rowOff>109611</xdr:rowOff>
    </xdr:from>
    <xdr:to>
      <xdr:col>12</xdr:col>
      <xdr:colOff>361071</xdr:colOff>
      <xdr:row>23</xdr:row>
      <xdr:rowOff>150642</xdr:rowOff>
    </xdr:to>
    <xdr:sp macro="" textlink="">
      <xdr:nvSpPr>
        <xdr:cNvPr id="32" name="Metin kutusu 31">
          <a:extLst>
            <a:ext uri="{FF2B5EF4-FFF2-40B4-BE49-F238E27FC236}">
              <a16:creationId xmlns:a16="http://schemas.microsoft.com/office/drawing/2014/main" id="{CAFD87DC-AB0A-4BF7-A019-EB0ABFBAE248}"/>
            </a:ext>
          </a:extLst>
        </xdr:cNvPr>
        <xdr:cNvSpPr txBox="1"/>
      </xdr:nvSpPr>
      <xdr:spPr>
        <a:xfrm>
          <a:off x="4305300" y="4216791"/>
          <a:ext cx="3370971" cy="223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000">
              <a:solidFill>
                <a:srgbClr val="FF0000"/>
              </a:solidFill>
            </a:rPr>
            <a:t>*Veriler İBB Ulaşım Yönetim Merkezinden temin</a:t>
          </a:r>
          <a:r>
            <a:rPr lang="tr-TR" sz="1000" baseline="0">
              <a:solidFill>
                <a:srgbClr val="FF0000"/>
              </a:solidFill>
            </a:rPr>
            <a:t> edilmiştir.</a:t>
          </a:r>
          <a:endParaRPr lang="tr-TR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109026</xdr:colOff>
      <xdr:row>22</xdr:row>
      <xdr:rowOff>111955</xdr:rowOff>
    </xdr:from>
    <xdr:to>
      <xdr:col>12</xdr:col>
      <xdr:colOff>229026</xdr:colOff>
      <xdr:row>22</xdr:row>
      <xdr:rowOff>111955</xdr:rowOff>
    </xdr:to>
    <xdr:cxnSp macro="">
      <xdr:nvCxnSpPr>
        <xdr:cNvPr id="33" name="Düz Bağlayıcı 32">
          <a:extLst>
            <a:ext uri="{FF2B5EF4-FFF2-40B4-BE49-F238E27FC236}">
              <a16:creationId xmlns:a16="http://schemas.microsoft.com/office/drawing/2014/main" id="{782F6D9C-A318-4DE9-B3C2-2867E3762611}"/>
            </a:ext>
          </a:extLst>
        </xdr:cNvPr>
        <xdr:cNvCxnSpPr/>
      </xdr:nvCxnSpPr>
      <xdr:spPr>
        <a:xfrm>
          <a:off x="4376226" y="4146073"/>
          <a:ext cx="31680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7</xdr:row>
      <xdr:rowOff>142252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1650" cy="1475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371475"/>
          <a:ext cx="45910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704850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0" y="371475"/>
          <a:ext cx="94297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9:K9"/>
  <sheetViews>
    <sheetView showGridLines="0" tabSelected="1" zoomScaleNormal="100" workbookViewId="0">
      <selection activeCell="A9" sqref="A9:K9"/>
    </sheetView>
  </sheetViews>
  <sheetFormatPr defaultRowHeight="15" x14ac:dyDescent="0.25"/>
  <sheetData>
    <row r="9" spans="1:11" ht="20.25" x14ac:dyDescent="0.3">
      <c r="A9" s="127" t="s">
        <v>128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</sheetData>
  <sheetProtection algorithmName="SHA-512" hashValue="uEp7h7iqPL1iCil2OLuDWSPckXCx1a4QqSxM5nsHESnSLqZWla1051e0TW2Cm7IWJcJjW1ZytRULtlVu434rQA==" saltValue="iICEqt/+X2ga8/sfIYZmDQ==" spinCount="100000" sheet="1" objects="1" scenarios="1"/>
  <mergeCells count="1">
    <mergeCell ref="A9:K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F21"/>
  <sheetViews>
    <sheetView workbookViewId="0">
      <selection activeCell="B3" sqref="B3"/>
    </sheetView>
  </sheetViews>
  <sheetFormatPr defaultColWidth="9.140625" defaultRowHeight="15" x14ac:dyDescent="0.25"/>
  <cols>
    <col min="1" max="1" width="12" style="1" customWidth="1"/>
    <col min="2" max="2" width="20.28515625" style="1" bestFit="1" customWidth="1"/>
    <col min="3" max="3" width="18.28515625" style="1" bestFit="1" customWidth="1"/>
    <col min="4" max="4" width="15" style="1" customWidth="1"/>
    <col min="5" max="5" width="13.42578125" style="1" customWidth="1"/>
    <col min="6" max="6" width="25.7109375" style="1" customWidth="1"/>
    <col min="7" max="16384" width="9.140625" style="1"/>
  </cols>
  <sheetData>
    <row r="1" spans="1:6" x14ac:dyDescent="0.25">
      <c r="A1" s="37" t="s">
        <v>82</v>
      </c>
    </row>
    <row r="3" spans="1:6" x14ac:dyDescent="0.25">
      <c r="A3" s="31" t="s">
        <v>72</v>
      </c>
    </row>
    <row r="5" spans="1:6" ht="15" customHeight="1" x14ac:dyDescent="0.25">
      <c r="B5" s="150"/>
      <c r="C5" s="150"/>
      <c r="D5" s="150" t="s">
        <v>74</v>
      </c>
      <c r="E5" s="150" t="s">
        <v>127</v>
      </c>
      <c r="F5" s="150" t="s">
        <v>71</v>
      </c>
    </row>
    <row r="6" spans="1:6" x14ac:dyDescent="0.25">
      <c r="B6" s="151"/>
      <c r="C6" s="151"/>
      <c r="D6" s="151"/>
      <c r="E6" s="151"/>
      <c r="F6" s="151"/>
    </row>
    <row r="7" spans="1:6" x14ac:dyDescent="0.25">
      <c r="B7" s="152" t="s">
        <v>18</v>
      </c>
      <c r="C7" s="117" t="s">
        <v>20</v>
      </c>
      <c r="D7" s="118">
        <v>3584</v>
      </c>
      <c r="E7" s="118">
        <v>2666.813858695652</v>
      </c>
      <c r="F7" s="120">
        <f>E7/D7-1</f>
        <v>-0.25591131174786497</v>
      </c>
    </row>
    <row r="8" spans="1:6" x14ac:dyDescent="0.25">
      <c r="B8" s="152"/>
      <c r="C8" s="117" t="s">
        <v>21</v>
      </c>
      <c r="D8" s="118">
        <v>3492</v>
      </c>
      <c r="E8" s="118">
        <v>2614.6195652173915</v>
      </c>
      <c r="F8" s="120">
        <f t="shared" ref="F8:F21" si="0">E8/D8-1</f>
        <v>-0.25125442004083864</v>
      </c>
    </row>
    <row r="9" spans="1:6" x14ac:dyDescent="0.25">
      <c r="B9" s="153"/>
      <c r="C9" s="121" t="s">
        <v>11</v>
      </c>
      <c r="D9" s="119">
        <v>3538</v>
      </c>
      <c r="E9" s="119">
        <v>2640.7167119565215</v>
      </c>
      <c r="F9" s="122">
        <f t="shared" si="0"/>
        <v>-0.25361313963919685</v>
      </c>
    </row>
    <row r="10" spans="1:6" x14ac:dyDescent="0.25">
      <c r="B10" s="147" t="s">
        <v>17</v>
      </c>
      <c r="C10" s="117" t="s">
        <v>20</v>
      </c>
      <c r="D10" s="118">
        <v>4216</v>
      </c>
      <c r="E10" s="118">
        <v>3294.3410326086955</v>
      </c>
      <c r="F10" s="120">
        <f t="shared" si="0"/>
        <v>-0.21860981199983498</v>
      </c>
    </row>
    <row r="11" spans="1:6" x14ac:dyDescent="0.25">
      <c r="B11" s="148"/>
      <c r="C11" s="117" t="s">
        <v>21</v>
      </c>
      <c r="D11" s="118">
        <v>3976</v>
      </c>
      <c r="E11" s="118">
        <v>3121.1616847826085</v>
      </c>
      <c r="F11" s="120">
        <f t="shared" si="0"/>
        <v>-0.21499957626191935</v>
      </c>
    </row>
    <row r="12" spans="1:6" x14ac:dyDescent="0.25">
      <c r="B12" s="149"/>
      <c r="C12" s="121" t="s">
        <v>11</v>
      </c>
      <c r="D12" s="119">
        <v>4096</v>
      </c>
      <c r="E12" s="119">
        <v>3207.751358695652</v>
      </c>
      <c r="F12" s="122">
        <f t="shared" si="0"/>
        <v>-0.21685757844344433</v>
      </c>
    </row>
    <row r="13" spans="1:6" x14ac:dyDescent="0.25">
      <c r="B13" s="147" t="s">
        <v>16</v>
      </c>
      <c r="C13" s="117" t="s">
        <v>20</v>
      </c>
      <c r="D13" s="118">
        <v>585</v>
      </c>
      <c r="E13" s="118">
        <v>592.61997226074891</v>
      </c>
      <c r="F13" s="120">
        <f t="shared" si="0"/>
        <v>1.3025593608117836E-2</v>
      </c>
    </row>
    <row r="14" spans="1:6" x14ac:dyDescent="0.25">
      <c r="B14" s="148"/>
      <c r="C14" s="117" t="s">
        <v>21</v>
      </c>
      <c r="D14" s="118">
        <v>545</v>
      </c>
      <c r="E14" s="118">
        <v>547.21914008321778</v>
      </c>
      <c r="F14" s="120">
        <f t="shared" si="0"/>
        <v>4.0718166664546196E-3</v>
      </c>
    </row>
    <row r="15" spans="1:6" x14ac:dyDescent="0.25">
      <c r="B15" s="149"/>
      <c r="C15" s="121" t="s">
        <v>11</v>
      </c>
      <c r="D15" s="119">
        <v>565</v>
      </c>
      <c r="E15" s="119">
        <v>569.91955617198334</v>
      </c>
      <c r="F15" s="122">
        <f t="shared" si="0"/>
        <v>8.707179065457149E-3</v>
      </c>
    </row>
    <row r="16" spans="1:6" x14ac:dyDescent="0.25">
      <c r="B16" s="147" t="s">
        <v>15</v>
      </c>
      <c r="C16" s="117" t="s">
        <v>20</v>
      </c>
      <c r="D16" s="118">
        <v>737</v>
      </c>
      <c r="E16" s="118">
        <v>720.20430107526886</v>
      </c>
      <c r="F16" s="120">
        <f t="shared" si="0"/>
        <v>-2.2789279409404561E-2</v>
      </c>
    </row>
    <row r="17" spans="2:6" x14ac:dyDescent="0.25">
      <c r="B17" s="148"/>
      <c r="C17" s="117" t="s">
        <v>21</v>
      </c>
      <c r="D17" s="118">
        <v>773</v>
      </c>
      <c r="E17" s="118">
        <v>727.89516129032256</v>
      </c>
      <c r="F17" s="120">
        <f t="shared" si="0"/>
        <v>-5.8350373492467633E-2</v>
      </c>
    </row>
    <row r="18" spans="2:6" x14ac:dyDescent="0.25">
      <c r="B18" s="149"/>
      <c r="C18" s="121" t="s">
        <v>0</v>
      </c>
      <c r="D18" s="119">
        <f>AVERAGE(D16:D17)</f>
        <v>755</v>
      </c>
      <c r="E18" s="119">
        <v>724.04973118279565</v>
      </c>
      <c r="F18" s="123">
        <f>E18/D18-1</f>
        <v>-4.0993733532720955E-2</v>
      </c>
    </row>
    <row r="19" spans="2:6" x14ac:dyDescent="0.25">
      <c r="B19" s="147" t="s">
        <v>10</v>
      </c>
      <c r="C19" s="117" t="s">
        <v>20</v>
      </c>
      <c r="D19" s="118">
        <f t="shared" ref="D19:E21" si="1">AVERAGE(D7,D10,D13,D16)</f>
        <v>2280.5</v>
      </c>
      <c r="E19" s="118">
        <f t="shared" si="1"/>
        <v>1818.4947911600914</v>
      </c>
      <c r="F19" s="120">
        <f t="shared" si="0"/>
        <v>-0.20258943601837698</v>
      </c>
    </row>
    <row r="20" spans="2:6" x14ac:dyDescent="0.25">
      <c r="B20" s="148"/>
      <c r="C20" s="117" t="s">
        <v>21</v>
      </c>
      <c r="D20" s="118">
        <f t="shared" si="1"/>
        <v>2196.5</v>
      </c>
      <c r="E20" s="118">
        <f t="shared" si="1"/>
        <v>1752.7238878433852</v>
      </c>
      <c r="F20" s="120">
        <f t="shared" si="0"/>
        <v>-0.20203783845054168</v>
      </c>
    </row>
    <row r="21" spans="2:6" x14ac:dyDescent="0.25">
      <c r="B21" s="149"/>
      <c r="C21" s="121" t="s">
        <v>0</v>
      </c>
      <c r="D21" s="119">
        <f t="shared" si="1"/>
        <v>2238.5</v>
      </c>
      <c r="E21" s="119">
        <f t="shared" si="1"/>
        <v>1785.6093395017383</v>
      </c>
      <c r="F21" s="123">
        <f t="shared" si="0"/>
        <v>-0.20231881192685353</v>
      </c>
    </row>
  </sheetData>
  <mergeCells count="9">
    <mergeCell ref="B19:B21"/>
    <mergeCell ref="B5:C6"/>
    <mergeCell ref="D5:D6"/>
    <mergeCell ref="E5:E6"/>
    <mergeCell ref="F5:F6"/>
    <mergeCell ref="B7:B9"/>
    <mergeCell ref="B10:B12"/>
    <mergeCell ref="B13:B15"/>
    <mergeCell ref="B16:B18"/>
  </mergeCells>
  <hyperlinks>
    <hyperlink ref="A3" location="İÇİNDEKİLER!A1" display="ANASAYF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Q31"/>
  <sheetViews>
    <sheetView workbookViewId="0">
      <selection activeCell="B3" sqref="B3"/>
    </sheetView>
  </sheetViews>
  <sheetFormatPr defaultColWidth="9.140625" defaultRowHeight="15" x14ac:dyDescent="0.25"/>
  <cols>
    <col min="1" max="1" width="11" style="1" customWidth="1"/>
    <col min="2" max="2" width="11.140625" style="1" customWidth="1"/>
    <col min="3" max="3" width="6.42578125" style="1" bestFit="1" customWidth="1"/>
    <col min="4" max="4" width="7.7109375" style="1" bestFit="1" customWidth="1"/>
    <col min="5" max="5" width="27.140625" style="1" bestFit="1" customWidth="1"/>
    <col min="6" max="6" width="6.42578125" style="1" bestFit="1" customWidth="1"/>
    <col min="7" max="7" width="12" style="1" bestFit="1" customWidth="1"/>
    <col min="8" max="8" width="27.140625" style="1" bestFit="1" customWidth="1"/>
    <col min="9" max="9" width="6.42578125" style="1" bestFit="1" customWidth="1"/>
    <col min="10" max="10" width="7.7109375" style="1" bestFit="1" customWidth="1"/>
    <col min="11" max="11" width="27.140625" style="1" bestFit="1" customWidth="1"/>
    <col min="12" max="12" width="6.42578125" style="1" bestFit="1" customWidth="1"/>
    <col min="13" max="13" width="7.7109375" style="1" bestFit="1" customWidth="1"/>
    <col min="14" max="14" width="27.140625" style="1" bestFit="1" customWidth="1"/>
    <col min="15" max="15" width="6.42578125" style="1" bestFit="1" customWidth="1"/>
    <col min="16" max="16" width="7.7109375" style="1" bestFit="1" customWidth="1"/>
    <col min="17" max="17" width="27.140625" style="1" bestFit="1" customWidth="1"/>
    <col min="18" max="16384" width="9.140625" style="1"/>
  </cols>
  <sheetData>
    <row r="1" spans="1:17" x14ac:dyDescent="0.25">
      <c r="A1" s="37" t="s">
        <v>83</v>
      </c>
    </row>
    <row r="3" spans="1:17" x14ac:dyDescent="0.25">
      <c r="A3" s="31" t="s">
        <v>72</v>
      </c>
    </row>
    <row r="5" spans="1:17" ht="15" customHeight="1" x14ac:dyDescent="0.25">
      <c r="B5" s="158" t="s">
        <v>14</v>
      </c>
      <c r="C5" s="154" t="s">
        <v>25</v>
      </c>
      <c r="D5" s="155"/>
      <c r="E5" s="155"/>
      <c r="F5" s="154" t="s">
        <v>24</v>
      </c>
      <c r="G5" s="155"/>
      <c r="H5" s="155"/>
      <c r="I5" s="154" t="s">
        <v>23</v>
      </c>
      <c r="J5" s="155"/>
      <c r="K5" s="155"/>
      <c r="L5" s="154" t="s">
        <v>15</v>
      </c>
      <c r="M5" s="155"/>
      <c r="N5" s="161"/>
      <c r="O5" s="154" t="s">
        <v>22</v>
      </c>
      <c r="P5" s="155"/>
      <c r="Q5" s="155"/>
    </row>
    <row r="6" spans="1:17" ht="15" customHeight="1" x14ac:dyDescent="0.25">
      <c r="B6" s="159"/>
      <c r="C6" s="150" t="s">
        <v>74</v>
      </c>
      <c r="D6" s="150" t="s">
        <v>127</v>
      </c>
      <c r="E6" s="156" t="s">
        <v>71</v>
      </c>
      <c r="F6" s="150" t="s">
        <v>74</v>
      </c>
      <c r="G6" s="150" t="s">
        <v>127</v>
      </c>
      <c r="H6" s="156" t="s">
        <v>71</v>
      </c>
      <c r="I6" s="150" t="s">
        <v>74</v>
      </c>
      <c r="J6" s="150" t="s">
        <v>127</v>
      </c>
      <c r="K6" s="156" t="s">
        <v>71</v>
      </c>
      <c r="L6" s="150" t="s">
        <v>74</v>
      </c>
      <c r="M6" s="150" t="s">
        <v>127</v>
      </c>
      <c r="N6" s="156" t="s">
        <v>71</v>
      </c>
      <c r="O6" s="150" t="s">
        <v>74</v>
      </c>
      <c r="P6" s="150" t="s">
        <v>127</v>
      </c>
      <c r="Q6" s="156" t="s">
        <v>71</v>
      </c>
    </row>
    <row r="7" spans="1:17" x14ac:dyDescent="0.25">
      <c r="B7" s="160"/>
      <c r="C7" s="151"/>
      <c r="D7" s="151"/>
      <c r="E7" s="157"/>
      <c r="F7" s="151"/>
      <c r="G7" s="151"/>
      <c r="H7" s="157"/>
      <c r="I7" s="151"/>
      <c r="J7" s="151"/>
      <c r="K7" s="157"/>
      <c r="L7" s="151"/>
      <c r="M7" s="151"/>
      <c r="N7" s="157"/>
      <c r="O7" s="151"/>
      <c r="P7" s="151"/>
      <c r="Q7" s="157"/>
    </row>
    <row r="8" spans="1:17" x14ac:dyDescent="0.25">
      <c r="B8" s="124">
        <v>0</v>
      </c>
      <c r="C8" s="118">
        <v>2124.6666666666665</v>
      </c>
      <c r="D8" s="118">
        <v>607.37096774193549</v>
      </c>
      <c r="E8" s="125">
        <f>D8/C8-1</f>
        <v>-0.7141335263216495</v>
      </c>
      <c r="F8" s="126">
        <v>1550.0333333333333</v>
      </c>
      <c r="G8" s="126">
        <v>513.56451612903231</v>
      </c>
      <c r="H8" s="125">
        <f>G8/F8-1</f>
        <v>-0.66867517937526144</v>
      </c>
      <c r="I8" s="126">
        <v>355.93333333333334</v>
      </c>
      <c r="J8" s="126">
        <v>316.11290322580646</v>
      </c>
      <c r="K8" s="125">
        <f>J8/I8-1</f>
        <v>-0.11187609133038079</v>
      </c>
      <c r="L8" s="126">
        <v>87.966666666666669</v>
      </c>
      <c r="M8" s="126">
        <v>28.387096774193548</v>
      </c>
      <c r="N8" s="125">
        <f>M8/L8-1</f>
        <v>-0.67729711889889865</v>
      </c>
      <c r="O8" s="118">
        <f>AVERAGE(C8,F8,I8,L8)</f>
        <v>1029.6499999999999</v>
      </c>
      <c r="P8" s="118">
        <v>366.35887096774195</v>
      </c>
      <c r="Q8" s="125">
        <f>P8/O8-1</f>
        <v>-0.64419086974433837</v>
      </c>
    </row>
    <row r="9" spans="1:17" x14ac:dyDescent="0.25">
      <c r="B9" s="124">
        <v>4.1666666666666664E-2</v>
      </c>
      <c r="C9" s="118">
        <v>1332.35</v>
      </c>
      <c r="D9" s="118">
        <v>395.48387096774195</v>
      </c>
      <c r="E9" s="125">
        <f t="shared" ref="E9:E31" si="0">D9/C9-1</f>
        <v>-0.70316818330938413</v>
      </c>
      <c r="F9" s="126">
        <v>929.85</v>
      </c>
      <c r="G9" s="126">
        <v>352.61290322580646</v>
      </c>
      <c r="H9" s="125">
        <f t="shared" ref="H9:H31" si="1">G9/F9-1</f>
        <v>-0.62078517693627311</v>
      </c>
      <c r="I9" s="126">
        <v>315</v>
      </c>
      <c r="J9" s="126">
        <v>287.80645161290323</v>
      </c>
      <c r="K9" s="125">
        <f t="shared" ref="K9:K31" si="2">J9/I9-1</f>
        <v>-8.6328725038402387E-2</v>
      </c>
      <c r="L9" s="126">
        <v>46.93333333333333</v>
      </c>
      <c r="M9" s="126">
        <v>18.177419354838708</v>
      </c>
      <c r="N9" s="125">
        <f t="shared" ref="N9:N31" si="3">M9/L9-1</f>
        <v>-0.61269703079178894</v>
      </c>
      <c r="O9" s="118">
        <f t="shared" ref="O9:O31" si="4">AVERAGE(C9,F9,I9,L9)</f>
        <v>656.0333333333333</v>
      </c>
      <c r="P9" s="118">
        <v>263.52016129032256</v>
      </c>
      <c r="Q9" s="125">
        <f t="shared" ref="Q9:Q31" si="5">P9/O9-1</f>
        <v>-0.59831284798995599</v>
      </c>
    </row>
    <row r="10" spans="1:17" x14ac:dyDescent="0.25">
      <c r="B10" s="124">
        <v>8.3333333333333329E-2</v>
      </c>
      <c r="C10" s="118">
        <v>800.26666666666665</v>
      </c>
      <c r="D10" s="118">
        <v>248.30645161290323</v>
      </c>
      <c r="E10" s="125">
        <f t="shared" si="0"/>
        <v>-0.68972036202986098</v>
      </c>
      <c r="F10" s="126">
        <v>554.38333333333333</v>
      </c>
      <c r="G10" s="126">
        <v>248.5</v>
      </c>
      <c r="H10" s="125">
        <f t="shared" si="1"/>
        <v>-0.55175420136487996</v>
      </c>
      <c r="I10" s="126">
        <v>216.53333333333333</v>
      </c>
      <c r="J10" s="126">
        <v>202.46774193548387</v>
      </c>
      <c r="K10" s="125">
        <f t="shared" si="2"/>
        <v>-6.4958088352137233E-2</v>
      </c>
      <c r="L10" s="126">
        <v>27.95</v>
      </c>
      <c r="M10" s="126">
        <v>11.112903225806452</v>
      </c>
      <c r="N10" s="125">
        <f t="shared" si="3"/>
        <v>-0.60240060015003749</v>
      </c>
      <c r="O10" s="118">
        <f t="shared" si="4"/>
        <v>399.78333333333336</v>
      </c>
      <c r="P10" s="118">
        <v>177.02032520325204</v>
      </c>
      <c r="Q10" s="125">
        <f t="shared" si="5"/>
        <v>-0.55720934205214823</v>
      </c>
    </row>
    <row r="11" spans="1:17" x14ac:dyDescent="0.25">
      <c r="B11" s="124">
        <v>0.125</v>
      </c>
      <c r="C11" s="118">
        <v>568.25</v>
      </c>
      <c r="D11" s="118">
        <v>179.41935483870967</v>
      </c>
      <c r="E11" s="125">
        <f t="shared" si="0"/>
        <v>-0.68425982430495447</v>
      </c>
      <c r="F11" s="126">
        <v>456.38333333333333</v>
      </c>
      <c r="G11" s="126">
        <v>218.08333333333334</v>
      </c>
      <c r="H11" s="125">
        <f t="shared" si="1"/>
        <v>-0.52214877843917762</v>
      </c>
      <c r="I11" s="126">
        <v>185.66666666666666</v>
      </c>
      <c r="J11" s="126">
        <v>169.48387096774192</v>
      </c>
      <c r="K11" s="125">
        <f t="shared" si="2"/>
        <v>-8.716047952742223E-2</v>
      </c>
      <c r="L11" s="126">
        <v>18.366666666666667</v>
      </c>
      <c r="M11" s="126">
        <v>9.064516129032258</v>
      </c>
      <c r="N11" s="125">
        <f t="shared" si="3"/>
        <v>-0.50646917627773558</v>
      </c>
      <c r="O11" s="118">
        <f t="shared" si="4"/>
        <v>307.16666666666663</v>
      </c>
      <c r="P11" s="118">
        <v>143.41056910569105</v>
      </c>
      <c r="Q11" s="125">
        <f t="shared" si="5"/>
        <v>-0.5331180604263992</v>
      </c>
    </row>
    <row r="12" spans="1:17" x14ac:dyDescent="0.25">
      <c r="B12" s="124">
        <v>0.16666666666666666</v>
      </c>
      <c r="C12" s="118">
        <v>494.63333333333333</v>
      </c>
      <c r="D12" s="118">
        <v>213.64516129032259</v>
      </c>
      <c r="E12" s="125">
        <f t="shared" si="0"/>
        <v>-0.56807366812388449</v>
      </c>
      <c r="F12" s="126">
        <v>487.58333333333331</v>
      </c>
      <c r="G12" s="126">
        <v>269.30645161290323</v>
      </c>
      <c r="H12" s="125">
        <f t="shared" si="1"/>
        <v>-0.44767092473853376</v>
      </c>
      <c r="I12" s="126">
        <v>180.65</v>
      </c>
      <c r="J12" s="126">
        <v>158.45161290322579</v>
      </c>
      <c r="K12" s="125">
        <f t="shared" si="2"/>
        <v>-0.12288063712579134</v>
      </c>
      <c r="L12" s="126">
        <v>20.616666666666667</v>
      </c>
      <c r="M12" s="126">
        <v>12.564516129032258</v>
      </c>
      <c r="N12" s="125">
        <f t="shared" si="3"/>
        <v>-0.39056510287636581</v>
      </c>
      <c r="O12" s="118">
        <f t="shared" si="4"/>
        <v>295.87083333333334</v>
      </c>
      <c r="P12" s="118">
        <v>163.49193548387098</v>
      </c>
      <c r="Q12" s="125">
        <f t="shared" si="5"/>
        <v>-0.44742124919194703</v>
      </c>
    </row>
    <row r="13" spans="1:17" x14ac:dyDescent="0.25">
      <c r="B13" s="124">
        <v>0.20833333333333334</v>
      </c>
      <c r="C13" s="118">
        <v>814.66666666666663</v>
      </c>
      <c r="D13" s="118">
        <v>842.64516129032256</v>
      </c>
      <c r="E13" s="125">
        <f t="shared" si="0"/>
        <v>3.4343487672245487E-2</v>
      </c>
      <c r="F13" s="126">
        <v>863.55</v>
      </c>
      <c r="G13" s="126">
        <v>961.04838709677415</v>
      </c>
      <c r="H13" s="125">
        <f t="shared" si="1"/>
        <v>0.11290415968591772</v>
      </c>
      <c r="I13" s="126">
        <v>238.36666666666667</v>
      </c>
      <c r="J13" s="126">
        <v>223.81666666666666</v>
      </c>
      <c r="K13" s="125">
        <f t="shared" si="2"/>
        <v>-6.1040413928121984E-2</v>
      </c>
      <c r="L13" s="126">
        <v>31.316666666666666</v>
      </c>
      <c r="M13" s="126">
        <v>36.935483870967744</v>
      </c>
      <c r="N13" s="125">
        <f t="shared" si="3"/>
        <v>0.17941938917406319</v>
      </c>
      <c r="O13" s="118">
        <f t="shared" si="4"/>
        <v>486.97500000000002</v>
      </c>
      <c r="P13" s="118">
        <v>518.48780487804879</v>
      </c>
      <c r="Q13" s="125">
        <f t="shared" si="5"/>
        <v>6.4711340167459941E-2</v>
      </c>
    </row>
    <row r="14" spans="1:17" x14ac:dyDescent="0.25">
      <c r="B14" s="124">
        <v>0.25</v>
      </c>
      <c r="C14" s="118">
        <v>2358.8666666666668</v>
      </c>
      <c r="D14" s="118">
        <v>2326.0967741935483</v>
      </c>
      <c r="E14" s="125">
        <f t="shared" si="0"/>
        <v>-1.3892219062735744E-2</v>
      </c>
      <c r="F14" s="126">
        <v>2511.5333333333333</v>
      </c>
      <c r="G14" s="126">
        <v>2444.0483870967741</v>
      </c>
      <c r="H14" s="125">
        <f t="shared" si="1"/>
        <v>-2.6870018144251495E-2</v>
      </c>
      <c r="I14" s="126">
        <v>325.08333333333331</v>
      </c>
      <c r="J14" s="126">
        <v>312.14999999999998</v>
      </c>
      <c r="K14" s="125">
        <f t="shared" si="2"/>
        <v>-3.9784670597282745E-2</v>
      </c>
      <c r="L14" s="126">
        <v>142.21666666666667</v>
      </c>
      <c r="M14" s="126">
        <v>143.12903225806451</v>
      </c>
      <c r="N14" s="125">
        <f t="shared" si="3"/>
        <v>6.4153211629989215E-3</v>
      </c>
      <c r="O14" s="118">
        <f t="shared" si="4"/>
        <v>1334.4249999999997</v>
      </c>
      <c r="P14" s="118">
        <v>1314.439024390244</v>
      </c>
      <c r="Q14" s="125">
        <f t="shared" si="5"/>
        <v>-1.4977219109171158E-2</v>
      </c>
    </row>
    <row r="15" spans="1:17" x14ac:dyDescent="0.25">
      <c r="B15" s="124">
        <v>0.29166666666666669</v>
      </c>
      <c r="C15" s="118">
        <v>3896.3333333333335</v>
      </c>
      <c r="D15" s="118">
        <v>3620.8870967741937</v>
      </c>
      <c r="E15" s="125">
        <f t="shared" si="0"/>
        <v>-7.0693704309814365E-2</v>
      </c>
      <c r="F15" s="126">
        <v>4735.7333333333336</v>
      </c>
      <c r="G15" s="126">
        <v>4495.1290322580644</v>
      </c>
      <c r="H15" s="125">
        <f t="shared" si="1"/>
        <v>-5.0806133736824077E-2</v>
      </c>
      <c r="I15" s="126">
        <v>404.15</v>
      </c>
      <c r="J15" s="126">
        <v>379.3</v>
      </c>
      <c r="K15" s="125">
        <f t="shared" si="2"/>
        <v>-6.1487071631819767E-2</v>
      </c>
      <c r="L15" s="126">
        <v>733.41666666666663</v>
      </c>
      <c r="M15" s="126">
        <v>608.58064516129036</v>
      </c>
      <c r="N15" s="125">
        <f t="shared" si="3"/>
        <v>-0.17021159618958248</v>
      </c>
      <c r="O15" s="118">
        <f t="shared" si="4"/>
        <v>2442.4083333333333</v>
      </c>
      <c r="P15" s="118">
        <v>2291.3943089430895</v>
      </c>
      <c r="Q15" s="125">
        <f t="shared" si="5"/>
        <v>-6.1829966074568699E-2</v>
      </c>
    </row>
    <row r="16" spans="1:17" x14ac:dyDescent="0.25">
      <c r="B16" s="124">
        <v>0.33333333333333331</v>
      </c>
      <c r="C16" s="118">
        <v>4465.95</v>
      </c>
      <c r="D16" s="118">
        <v>4085.7258064516127</v>
      </c>
      <c r="E16" s="125">
        <f t="shared" si="0"/>
        <v>-8.513847972959554E-2</v>
      </c>
      <c r="F16" s="126">
        <v>5566.7</v>
      </c>
      <c r="G16" s="126">
        <v>5238.5483870967746</v>
      </c>
      <c r="H16" s="125">
        <f t="shared" si="1"/>
        <v>-5.894903855124678E-2</v>
      </c>
      <c r="I16" s="126">
        <v>512.56666666666672</v>
      </c>
      <c r="J16" s="126">
        <v>490.4</v>
      </c>
      <c r="K16" s="125">
        <f t="shared" si="2"/>
        <v>-4.324640697145099E-2</v>
      </c>
      <c r="L16" s="126">
        <v>1191.0833333333333</v>
      </c>
      <c r="M16" s="126">
        <v>1088.6129032258063</v>
      </c>
      <c r="N16" s="125">
        <f t="shared" si="3"/>
        <v>-8.6031285334801866E-2</v>
      </c>
      <c r="O16" s="118">
        <f t="shared" si="4"/>
        <v>2934.0750000000003</v>
      </c>
      <c r="P16" s="118">
        <v>2743.9959349593496</v>
      </c>
      <c r="Q16" s="125">
        <f t="shared" si="5"/>
        <v>-6.4783301395039516E-2</v>
      </c>
    </row>
    <row r="17" spans="2:17" x14ac:dyDescent="0.25">
      <c r="B17" s="124">
        <v>0.375</v>
      </c>
      <c r="C17" s="118">
        <v>4649.8500000000004</v>
      </c>
      <c r="D17" s="118">
        <v>3996.7580645161293</v>
      </c>
      <c r="E17" s="125">
        <f t="shared" si="0"/>
        <v>-0.14045440938608145</v>
      </c>
      <c r="F17" s="126">
        <v>5668.6</v>
      </c>
      <c r="G17" s="126">
        <v>5074.0967741935483</v>
      </c>
      <c r="H17" s="125">
        <f t="shared" si="1"/>
        <v>-0.10487655255379669</v>
      </c>
      <c r="I17" s="126">
        <v>569.73333333333335</v>
      </c>
      <c r="J17" s="126">
        <v>587.88333333333333</v>
      </c>
      <c r="K17" s="125">
        <f t="shared" si="2"/>
        <v>3.1857009127076896E-2</v>
      </c>
      <c r="L17" s="126">
        <v>1156.3166666666666</v>
      </c>
      <c r="M17" s="126">
        <v>1294.516129032258</v>
      </c>
      <c r="N17" s="125">
        <f t="shared" si="3"/>
        <v>0.11951696827477321</v>
      </c>
      <c r="O17" s="118">
        <f t="shared" si="4"/>
        <v>3011.125</v>
      </c>
      <c r="P17" s="118">
        <v>2755.7967479674799</v>
      </c>
      <c r="Q17" s="125">
        <f t="shared" si="5"/>
        <v>-8.4794969332897208E-2</v>
      </c>
    </row>
    <row r="18" spans="2:17" x14ac:dyDescent="0.25">
      <c r="B18" s="124">
        <v>0.41666666666666669</v>
      </c>
      <c r="C18" s="118">
        <v>4893.7333333333336</v>
      </c>
      <c r="D18" s="118">
        <v>4004.9166666666665</v>
      </c>
      <c r="E18" s="125">
        <f t="shared" si="0"/>
        <v>-0.18162343677628534</v>
      </c>
      <c r="F18" s="126">
        <v>6090.416666666667</v>
      </c>
      <c r="G18" s="126">
        <v>5009.0333333333338</v>
      </c>
      <c r="H18" s="125">
        <f t="shared" si="1"/>
        <v>-0.17755490182664013</v>
      </c>
      <c r="I18" s="126">
        <v>682.51666666666665</v>
      </c>
      <c r="J18" s="126">
        <v>657.18965517241384</v>
      </c>
      <c r="K18" s="125">
        <f t="shared" si="2"/>
        <v>-3.7108268165738756E-2</v>
      </c>
      <c r="L18" s="126">
        <v>1152.5</v>
      </c>
      <c r="M18" s="126">
        <v>1294.9032258064517</v>
      </c>
      <c r="N18" s="125">
        <f t="shared" si="3"/>
        <v>0.12356028269540276</v>
      </c>
      <c r="O18" s="118">
        <f t="shared" si="4"/>
        <v>3204.791666666667</v>
      </c>
      <c r="P18" s="118">
        <v>2746.8249999999998</v>
      </c>
      <c r="Q18" s="125">
        <f t="shared" si="5"/>
        <v>-0.14290060456347931</v>
      </c>
    </row>
    <row r="19" spans="2:17" x14ac:dyDescent="0.25">
      <c r="B19" s="124">
        <v>0.45833333333333331</v>
      </c>
      <c r="C19" s="118">
        <v>4978.833333333333</v>
      </c>
      <c r="D19" s="118">
        <v>4122.8999999999996</v>
      </c>
      <c r="E19" s="125">
        <f t="shared" si="0"/>
        <v>-0.17191443778663007</v>
      </c>
      <c r="F19" s="126">
        <v>6239.2</v>
      </c>
      <c r="G19" s="126">
        <v>5265.1333333333332</v>
      </c>
      <c r="H19" s="125">
        <f t="shared" si="1"/>
        <v>-0.15612044279181092</v>
      </c>
      <c r="I19" s="126">
        <v>727.88333333333333</v>
      </c>
      <c r="J19" s="126">
        <v>728.74137931034488</v>
      </c>
      <c r="K19" s="125">
        <f t="shared" si="2"/>
        <v>1.1788234978291623E-3</v>
      </c>
      <c r="L19" s="126">
        <v>1127.45</v>
      </c>
      <c r="M19" s="126">
        <v>1183.983870967742</v>
      </c>
      <c r="N19" s="125">
        <f t="shared" si="3"/>
        <v>5.0143129156718258E-2</v>
      </c>
      <c r="O19" s="118">
        <f t="shared" si="4"/>
        <v>3268.3416666666667</v>
      </c>
      <c r="P19" s="118">
        <v>2828.9833333333331</v>
      </c>
      <c r="Q19" s="125">
        <f t="shared" si="5"/>
        <v>-0.13442852007006623</v>
      </c>
    </row>
    <row r="20" spans="2:17" x14ac:dyDescent="0.25">
      <c r="B20" s="124">
        <v>0.5</v>
      </c>
      <c r="C20" s="118">
        <v>5068.6833333333334</v>
      </c>
      <c r="D20" s="118">
        <v>4277.6333333333332</v>
      </c>
      <c r="E20" s="125">
        <f t="shared" si="0"/>
        <v>-0.1560661710306096</v>
      </c>
      <c r="F20" s="126">
        <v>6354.6833333333334</v>
      </c>
      <c r="G20" s="126">
        <v>5523.5666666666666</v>
      </c>
      <c r="H20" s="125">
        <f t="shared" si="1"/>
        <v>-0.13078805395495707</v>
      </c>
      <c r="I20" s="126">
        <v>759.5</v>
      </c>
      <c r="J20" s="126">
        <v>821.24137931034488</v>
      </c>
      <c r="K20" s="125">
        <f t="shared" si="2"/>
        <v>8.1292138657465207E-2</v>
      </c>
      <c r="L20" s="126">
        <v>1135.3333333333333</v>
      </c>
      <c r="M20" s="126">
        <v>1255.5967741935483</v>
      </c>
      <c r="N20" s="125">
        <f t="shared" si="3"/>
        <v>0.10592786922508668</v>
      </c>
      <c r="O20" s="118">
        <f t="shared" si="4"/>
        <v>3329.55</v>
      </c>
      <c r="P20" s="118">
        <v>2973.1291666666666</v>
      </c>
      <c r="Q20" s="125">
        <f t="shared" si="5"/>
        <v>-0.10704774919533677</v>
      </c>
    </row>
    <row r="21" spans="2:17" x14ac:dyDescent="0.25">
      <c r="B21" s="124">
        <v>0.54166666666666663</v>
      </c>
      <c r="C21" s="118">
        <v>5046.75</v>
      </c>
      <c r="D21" s="118">
        <v>4250.2</v>
      </c>
      <c r="E21" s="125">
        <f t="shared" si="0"/>
        <v>-0.15783424976470006</v>
      </c>
      <c r="F21" s="126">
        <v>6475.1166666666668</v>
      </c>
      <c r="G21" s="126">
        <v>5522.4833333333336</v>
      </c>
      <c r="H21" s="125">
        <f t="shared" si="1"/>
        <v>-0.14712218827459989</v>
      </c>
      <c r="I21" s="126">
        <v>748.73333333333335</v>
      </c>
      <c r="J21" s="126">
        <v>803.28571428571433</v>
      </c>
      <c r="K21" s="125">
        <f t="shared" si="2"/>
        <v>7.2859559637228566E-2</v>
      </c>
      <c r="L21" s="126">
        <v>1137.9000000000001</v>
      </c>
      <c r="M21" s="126">
        <v>1289.3548387096773</v>
      </c>
      <c r="N21" s="125">
        <f t="shared" si="3"/>
        <v>0.13310030645019522</v>
      </c>
      <c r="O21" s="118">
        <f t="shared" si="4"/>
        <v>3352.125</v>
      </c>
      <c r="P21" s="118">
        <v>2988.59243697479</v>
      </c>
      <c r="Q21" s="125">
        <f t="shared" si="5"/>
        <v>-0.10844839110272142</v>
      </c>
    </row>
    <row r="22" spans="2:17" x14ac:dyDescent="0.25">
      <c r="B22" s="124">
        <v>0.58333333333333337</v>
      </c>
      <c r="C22" s="118">
        <v>5046.916666666667</v>
      </c>
      <c r="D22" s="118">
        <v>4108.1499999999996</v>
      </c>
      <c r="E22" s="125">
        <f t="shared" si="0"/>
        <v>-0.18600795865462427</v>
      </c>
      <c r="F22" s="126">
        <v>6417.3833333333332</v>
      </c>
      <c r="G22" s="126">
        <v>5311.6166666666668</v>
      </c>
      <c r="H22" s="125">
        <f t="shared" si="1"/>
        <v>-0.17230802793454236</v>
      </c>
      <c r="I22" s="126">
        <v>731.31666666666672</v>
      </c>
      <c r="J22" s="126">
        <v>763.98214285714289</v>
      </c>
      <c r="K22" s="125">
        <f t="shared" si="2"/>
        <v>4.4666664496195718E-2</v>
      </c>
      <c r="L22" s="126">
        <v>1239.75</v>
      </c>
      <c r="M22" s="126">
        <v>1312.8064516129032</v>
      </c>
      <c r="N22" s="125">
        <f t="shared" si="3"/>
        <v>5.8928373956768088E-2</v>
      </c>
      <c r="O22" s="118">
        <f t="shared" si="4"/>
        <v>3358.8416666666667</v>
      </c>
      <c r="P22" s="118">
        <v>2896.4831932773109</v>
      </c>
      <c r="Q22" s="125">
        <f t="shared" si="5"/>
        <v>-0.13765414368227813</v>
      </c>
    </row>
    <row r="23" spans="2:17" x14ac:dyDescent="0.25">
      <c r="B23" s="124">
        <v>0.625</v>
      </c>
      <c r="C23" s="118">
        <v>4898.95</v>
      </c>
      <c r="D23" s="118">
        <v>4136.5666666666666</v>
      </c>
      <c r="E23" s="125">
        <f t="shared" si="0"/>
        <v>-0.15562178289905659</v>
      </c>
      <c r="F23" s="126">
        <v>6394.7166666666662</v>
      </c>
      <c r="G23" s="126">
        <v>4970.8666666666668</v>
      </c>
      <c r="H23" s="125">
        <f t="shared" si="1"/>
        <v>-0.22266037327689781</v>
      </c>
      <c r="I23" s="126">
        <v>830.36666666666667</v>
      </c>
      <c r="J23" s="126">
        <v>862.26666666666665</v>
      </c>
      <c r="K23" s="125">
        <f t="shared" si="2"/>
        <v>3.8416763678696064E-2</v>
      </c>
      <c r="L23" s="126">
        <v>1354.35</v>
      </c>
      <c r="M23" s="126">
        <v>1396.5</v>
      </c>
      <c r="N23" s="125">
        <f t="shared" si="3"/>
        <v>3.1121940414220894E-2</v>
      </c>
      <c r="O23" s="118">
        <f t="shared" si="4"/>
        <v>3369.5958333333333</v>
      </c>
      <c r="P23" s="118">
        <v>2829.6074380165287</v>
      </c>
      <c r="Q23" s="125">
        <f t="shared" si="5"/>
        <v>-0.1602531644819335</v>
      </c>
    </row>
    <row r="24" spans="2:17" x14ac:dyDescent="0.25">
      <c r="B24" s="124">
        <v>0.66666666666666663</v>
      </c>
      <c r="C24" s="118">
        <v>4925.55</v>
      </c>
      <c r="D24" s="118">
        <v>3936.3387096774195</v>
      </c>
      <c r="E24" s="125">
        <f t="shared" si="0"/>
        <v>-0.20083265631707736</v>
      </c>
      <c r="F24" s="126">
        <v>6237.4833333333336</v>
      </c>
      <c r="G24" s="126">
        <v>4944.3870967741932</v>
      </c>
      <c r="H24" s="125">
        <f t="shared" si="1"/>
        <v>-0.20731057182129653</v>
      </c>
      <c r="I24" s="126">
        <v>890.36666666666667</v>
      </c>
      <c r="J24" s="126">
        <v>952.41935483870964</v>
      </c>
      <c r="K24" s="125">
        <f t="shared" si="2"/>
        <v>6.9693408901249976E-2</v>
      </c>
      <c r="L24" s="126">
        <v>1611.6833333333334</v>
      </c>
      <c r="M24" s="126">
        <v>1465.3387096774193</v>
      </c>
      <c r="N24" s="125">
        <f t="shared" si="3"/>
        <v>-9.0802343505804961E-2</v>
      </c>
      <c r="O24" s="118">
        <f t="shared" si="4"/>
        <v>3416.270833333333</v>
      </c>
      <c r="P24" s="118">
        <v>2824.6209677419356</v>
      </c>
      <c r="Q24" s="125">
        <f t="shared" si="5"/>
        <v>-0.17318587853706879</v>
      </c>
    </row>
    <row r="25" spans="2:17" x14ac:dyDescent="0.25">
      <c r="B25" s="124">
        <v>0.70833333333333337</v>
      </c>
      <c r="C25" s="118">
        <v>4833.7</v>
      </c>
      <c r="D25" s="118">
        <v>3877</v>
      </c>
      <c r="E25" s="125">
        <f t="shared" si="0"/>
        <v>-0.19792291619256464</v>
      </c>
      <c r="F25" s="126">
        <v>6164.5166666666664</v>
      </c>
      <c r="G25" s="126">
        <v>4900.7258064516127</v>
      </c>
      <c r="H25" s="125">
        <f t="shared" si="1"/>
        <v>-0.20501053505925915</v>
      </c>
      <c r="I25" s="126">
        <v>1007.65</v>
      </c>
      <c r="J25" s="126">
        <v>1126.3833333333334</v>
      </c>
      <c r="K25" s="125">
        <f t="shared" si="2"/>
        <v>0.11783191915182201</v>
      </c>
      <c r="L25" s="126">
        <v>1682.8</v>
      </c>
      <c r="M25" s="126">
        <v>1492.983870967742</v>
      </c>
      <c r="N25" s="125">
        <f t="shared" si="3"/>
        <v>-0.1127977947660197</v>
      </c>
      <c r="O25" s="118">
        <f t="shared" si="4"/>
        <v>3422.1666666666665</v>
      </c>
      <c r="P25" s="118">
        <v>2863.2804878048782</v>
      </c>
      <c r="Q25" s="125">
        <f t="shared" si="5"/>
        <v>-0.16331354761460726</v>
      </c>
    </row>
    <row r="26" spans="2:17" x14ac:dyDescent="0.25">
      <c r="B26" s="124">
        <v>0.75</v>
      </c>
      <c r="C26" s="118">
        <v>4791.166666666667</v>
      </c>
      <c r="D26" s="118">
        <v>3860.5333333333333</v>
      </c>
      <c r="E26" s="125">
        <f t="shared" si="0"/>
        <v>-0.19423939889379771</v>
      </c>
      <c r="F26" s="126">
        <v>6007.1833333333334</v>
      </c>
      <c r="G26" s="126">
        <v>4645.6451612903229</v>
      </c>
      <c r="H26" s="125">
        <f t="shared" si="1"/>
        <v>-0.22665167625032423</v>
      </c>
      <c r="I26" s="126">
        <v>1016.4</v>
      </c>
      <c r="J26" s="126">
        <v>1101.5333333333333</v>
      </c>
      <c r="K26" s="125">
        <f t="shared" si="2"/>
        <v>8.375967466876566E-2</v>
      </c>
      <c r="L26" s="126">
        <v>1634.6833333333334</v>
      </c>
      <c r="M26" s="126">
        <v>1338.6612903225807</v>
      </c>
      <c r="N26" s="125">
        <f t="shared" si="3"/>
        <v>-0.18108831048465202</v>
      </c>
      <c r="O26" s="118">
        <f t="shared" si="4"/>
        <v>3362.3583333333336</v>
      </c>
      <c r="P26" s="118">
        <v>2740.782786885246</v>
      </c>
      <c r="Q26" s="125">
        <f t="shared" si="5"/>
        <v>-0.18486296962640436</v>
      </c>
    </row>
    <row r="27" spans="2:17" x14ac:dyDescent="0.25">
      <c r="B27" s="124">
        <v>0.79166666666666663</v>
      </c>
      <c r="C27" s="118">
        <v>4558.5</v>
      </c>
      <c r="D27" s="118">
        <v>3602.5666666666666</v>
      </c>
      <c r="E27" s="125">
        <f t="shared" si="0"/>
        <v>-0.20970348433329677</v>
      </c>
      <c r="F27" s="126">
        <v>5422.8</v>
      </c>
      <c r="G27" s="126">
        <v>4365.5483870967746</v>
      </c>
      <c r="H27" s="125">
        <f t="shared" si="1"/>
        <v>-0.19496415374036025</v>
      </c>
      <c r="I27" s="126">
        <v>832.15</v>
      </c>
      <c r="J27" s="126">
        <v>913.18333333333328</v>
      </c>
      <c r="K27" s="125">
        <f t="shared" si="2"/>
        <v>9.7378277153558068E-2</v>
      </c>
      <c r="L27" s="126">
        <v>1208.5166666666667</v>
      </c>
      <c r="M27" s="126">
        <v>1118.4193548387098</v>
      </c>
      <c r="N27" s="125">
        <f t="shared" si="3"/>
        <v>-7.4551981212194196E-2</v>
      </c>
      <c r="O27" s="118">
        <f t="shared" si="4"/>
        <v>3005.4916666666663</v>
      </c>
      <c r="P27" s="118">
        <v>2503.8975409836066</v>
      </c>
      <c r="Q27" s="125">
        <f t="shared" si="5"/>
        <v>-0.16689253583569841</v>
      </c>
    </row>
    <row r="28" spans="2:17" x14ac:dyDescent="0.25">
      <c r="B28" s="124">
        <v>0.83333333333333337</v>
      </c>
      <c r="C28" s="118">
        <v>4131.6000000000004</v>
      </c>
      <c r="D28" s="118">
        <v>3370.3548387096776</v>
      </c>
      <c r="E28" s="125">
        <f t="shared" si="0"/>
        <v>-0.18424948235316163</v>
      </c>
      <c r="F28" s="126">
        <v>4434.833333333333</v>
      </c>
      <c r="G28" s="126">
        <v>3713.3064516129034</v>
      </c>
      <c r="H28" s="125">
        <f t="shared" si="1"/>
        <v>-0.16269537714016225</v>
      </c>
      <c r="I28" s="126">
        <v>656.31666666666672</v>
      </c>
      <c r="J28" s="126">
        <v>658.11666666666667</v>
      </c>
      <c r="K28" s="125">
        <f t="shared" si="2"/>
        <v>2.7425785317045648E-3</v>
      </c>
      <c r="L28" s="126">
        <v>653.56666666666672</v>
      </c>
      <c r="M28" s="126">
        <v>725.06451612903231</v>
      </c>
      <c r="N28" s="125">
        <f t="shared" si="3"/>
        <v>0.10939641372320952</v>
      </c>
      <c r="O28" s="118">
        <f t="shared" si="4"/>
        <v>2469.0791666666673</v>
      </c>
      <c r="P28" s="118">
        <v>2128.5691056910568</v>
      </c>
      <c r="Q28" s="125">
        <f t="shared" si="5"/>
        <v>-0.1379097379997376</v>
      </c>
    </row>
    <row r="29" spans="2:17" x14ac:dyDescent="0.25">
      <c r="B29" s="124">
        <v>0.875</v>
      </c>
      <c r="C29" s="118">
        <v>3828.8166666666666</v>
      </c>
      <c r="D29" s="118">
        <v>1879.0322580645161</v>
      </c>
      <c r="E29" s="125">
        <f t="shared" si="0"/>
        <v>-0.50923942783074416</v>
      </c>
      <c r="F29" s="126">
        <v>3510.1833333333334</v>
      </c>
      <c r="G29" s="126">
        <v>1630.1774193548388</v>
      </c>
      <c r="H29" s="125">
        <f t="shared" si="1"/>
        <v>-0.5355862459164511</v>
      </c>
      <c r="I29" s="126">
        <v>521.15</v>
      </c>
      <c r="J29" s="126">
        <v>492.86666666666667</v>
      </c>
      <c r="K29" s="125">
        <f t="shared" si="2"/>
        <v>-5.4271003230036086E-2</v>
      </c>
      <c r="L29" s="126">
        <v>349.4</v>
      </c>
      <c r="M29" s="126">
        <v>153</v>
      </c>
      <c r="N29" s="125">
        <f t="shared" si="3"/>
        <v>-0.56210646823125354</v>
      </c>
      <c r="O29" s="118">
        <f t="shared" si="4"/>
        <v>2052.3874999999998</v>
      </c>
      <c r="P29" s="118">
        <v>1043.2073170731708</v>
      </c>
      <c r="Q29" s="125">
        <f t="shared" si="5"/>
        <v>-0.49171035339419533</v>
      </c>
    </row>
    <row r="30" spans="2:17" x14ac:dyDescent="0.25">
      <c r="B30" s="124">
        <v>0.91666666666666663</v>
      </c>
      <c r="C30" s="118">
        <v>3659.6666666666665</v>
      </c>
      <c r="D30" s="118">
        <v>1030.3548387096773</v>
      </c>
      <c r="E30" s="125">
        <f t="shared" si="0"/>
        <v>-0.71845664303406209</v>
      </c>
      <c r="F30" s="126">
        <v>3064.3666666666668</v>
      </c>
      <c r="G30" s="126">
        <v>914.93548387096769</v>
      </c>
      <c r="H30" s="125">
        <f t="shared" si="1"/>
        <v>-0.70142754330825263</v>
      </c>
      <c r="I30" s="126">
        <v>442.83333333333331</v>
      </c>
      <c r="J30" s="126">
        <v>399.93548387096774</v>
      </c>
      <c r="K30" s="125">
        <f t="shared" si="2"/>
        <v>-9.6871319824686997E-2</v>
      </c>
      <c r="L30" s="126">
        <v>246.73333333333332</v>
      </c>
      <c r="M30" s="126">
        <v>57.596774193548384</v>
      </c>
      <c r="N30" s="125">
        <f t="shared" si="3"/>
        <v>-0.76656265525446476</v>
      </c>
      <c r="O30" s="118">
        <f t="shared" si="4"/>
        <v>1853.3999999999999</v>
      </c>
      <c r="P30" s="118">
        <v>600.70564516129036</v>
      </c>
      <c r="Q30" s="125">
        <f t="shared" si="5"/>
        <v>-0.6758899076501077</v>
      </c>
    </row>
    <row r="31" spans="2:17" x14ac:dyDescent="0.25">
      <c r="B31" s="124">
        <v>0.95833333333333337</v>
      </c>
      <c r="C31" s="118">
        <v>2746.3</v>
      </c>
      <c r="D31" s="118">
        <v>766.82258064516134</v>
      </c>
      <c r="E31" s="125">
        <f t="shared" si="0"/>
        <v>-0.72077974706144221</v>
      </c>
      <c r="F31" s="126">
        <v>2158.5</v>
      </c>
      <c r="G31" s="126">
        <v>660.35483870967744</v>
      </c>
      <c r="H31" s="125">
        <f t="shared" si="1"/>
        <v>-0.6940677142878493</v>
      </c>
      <c r="I31" s="126">
        <v>406.55</v>
      </c>
      <c r="J31" s="126">
        <v>370.85483870967744</v>
      </c>
      <c r="K31" s="125">
        <f t="shared" si="2"/>
        <v>-8.7800175354378451E-2</v>
      </c>
      <c r="L31" s="126">
        <v>144.1</v>
      </c>
      <c r="M31" s="126">
        <v>41.903225806451616</v>
      </c>
      <c r="N31" s="125">
        <f t="shared" si="3"/>
        <v>-0.70920731570817752</v>
      </c>
      <c r="O31" s="118">
        <f t="shared" si="4"/>
        <v>1363.8625000000002</v>
      </c>
      <c r="P31" s="118">
        <v>459.98387096774195</v>
      </c>
      <c r="Q31" s="125">
        <f t="shared" si="5"/>
        <v>-0.66273442449826003</v>
      </c>
    </row>
  </sheetData>
  <mergeCells count="21">
    <mergeCell ref="B5:B7"/>
    <mergeCell ref="C5:E5"/>
    <mergeCell ref="F5:H5"/>
    <mergeCell ref="I5:K5"/>
    <mergeCell ref="L5:N5"/>
    <mergeCell ref="G6:G7"/>
    <mergeCell ref="H6:H7"/>
    <mergeCell ref="I6:I7"/>
    <mergeCell ref="J6:J7"/>
    <mergeCell ref="K6:K7"/>
    <mergeCell ref="M6:M7"/>
    <mergeCell ref="N6:N7"/>
    <mergeCell ref="O5:Q5"/>
    <mergeCell ref="C6:C7"/>
    <mergeCell ref="D6:D7"/>
    <mergeCell ref="E6:E7"/>
    <mergeCell ref="F6:F7"/>
    <mergeCell ref="L6:L7"/>
    <mergeCell ref="O6:O7"/>
    <mergeCell ref="P6:P7"/>
    <mergeCell ref="Q6:Q7"/>
  </mergeCells>
  <hyperlinks>
    <hyperlink ref="A3" location="İÇİNDEKİLER!A1" display="ANASAYF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workbookViewId="0">
      <pane ySplit="4" topLeftCell="A5" activePane="bottomLeft" state="frozenSplit"/>
      <selection pane="bottomLeft" activeCell="B4" sqref="B4"/>
    </sheetView>
  </sheetViews>
  <sheetFormatPr defaultRowHeight="15" x14ac:dyDescent="0.25"/>
  <cols>
    <col min="2" max="2" width="17.28515625" customWidth="1"/>
    <col min="3" max="3" width="15.85546875" customWidth="1"/>
    <col min="4" max="4" width="14.28515625" bestFit="1" customWidth="1"/>
    <col min="5" max="5" width="13.28515625" bestFit="1" customWidth="1"/>
    <col min="6" max="6" width="11.7109375" bestFit="1" customWidth="1"/>
    <col min="7" max="8" width="11.7109375" customWidth="1"/>
    <col min="9" max="9" width="12.42578125" bestFit="1" customWidth="1"/>
    <col min="10" max="14" width="12.42578125" customWidth="1"/>
    <col min="15" max="15" width="15.85546875" customWidth="1"/>
    <col min="16" max="16" width="16.5703125" bestFit="1" customWidth="1"/>
    <col min="17" max="17" width="15.28515625" bestFit="1" customWidth="1"/>
    <col min="18" max="19" width="16.85546875" customWidth="1"/>
    <col min="20" max="25" width="19.5703125" customWidth="1"/>
  </cols>
  <sheetData>
    <row r="1" spans="1:6" s="39" customFormat="1" x14ac:dyDescent="0.25">
      <c r="A1" s="38" t="s">
        <v>26</v>
      </c>
    </row>
    <row r="2" spans="1:6" s="39" customFormat="1" ht="14.25" x14ac:dyDescent="0.2">
      <c r="A2" s="40"/>
    </row>
    <row r="3" spans="1:6" s="39" customFormat="1" ht="14.25" x14ac:dyDescent="0.2"/>
    <row r="4" spans="1:6" s="39" customFormat="1" ht="14.25" x14ac:dyDescent="0.2"/>
    <row r="5" spans="1:6" s="39" customFormat="1" ht="14.25" x14ac:dyDescent="0.2"/>
    <row r="6" spans="1:6" ht="15.75" x14ac:dyDescent="0.25">
      <c r="B6" s="130" t="s">
        <v>27</v>
      </c>
      <c r="C6" s="130"/>
      <c r="D6" s="130"/>
      <c r="E6" s="130"/>
      <c r="F6" s="130"/>
    </row>
    <row r="7" spans="1:6" ht="45" x14ac:dyDescent="0.25">
      <c r="B7" s="41" t="s">
        <v>28</v>
      </c>
      <c r="C7" s="41" t="s">
        <v>29</v>
      </c>
      <c r="D7" s="41" t="s">
        <v>30</v>
      </c>
      <c r="E7" s="41" t="s">
        <v>31</v>
      </c>
      <c r="F7" s="41" t="s">
        <v>32</v>
      </c>
    </row>
    <row r="8" spans="1:6" x14ac:dyDescent="0.25">
      <c r="B8" s="128" t="s">
        <v>84</v>
      </c>
      <c r="C8" s="42" t="s">
        <v>33</v>
      </c>
      <c r="D8" s="43">
        <v>154799324</v>
      </c>
      <c r="E8" s="43">
        <f t="shared" ref="E8:E32" si="0">D8/F8</f>
        <v>6730405.3913043477</v>
      </c>
      <c r="F8" s="43">
        <v>23</v>
      </c>
    </row>
    <row r="9" spans="1:6" x14ac:dyDescent="0.25">
      <c r="B9" s="129"/>
      <c r="C9" s="44" t="s">
        <v>34</v>
      </c>
      <c r="D9" s="45">
        <v>40925519</v>
      </c>
      <c r="E9" s="45">
        <f t="shared" si="0"/>
        <v>5115689.875</v>
      </c>
      <c r="F9" s="45">
        <v>8</v>
      </c>
    </row>
    <row r="10" spans="1:6" x14ac:dyDescent="0.25">
      <c r="B10" s="128" t="s">
        <v>85</v>
      </c>
      <c r="C10" s="42" t="s">
        <v>33</v>
      </c>
      <c r="D10" s="43">
        <v>145490220</v>
      </c>
      <c r="E10" s="43">
        <f t="shared" si="0"/>
        <v>7274511</v>
      </c>
      <c r="F10" s="43">
        <v>20</v>
      </c>
    </row>
    <row r="11" spans="1:6" x14ac:dyDescent="0.25">
      <c r="B11" s="129"/>
      <c r="C11" s="44" t="s">
        <v>34</v>
      </c>
      <c r="D11" s="45">
        <v>47180367</v>
      </c>
      <c r="E11" s="45">
        <f t="shared" si="0"/>
        <v>5242263</v>
      </c>
      <c r="F11" s="45">
        <v>9</v>
      </c>
    </row>
    <row r="12" spans="1:6" x14ac:dyDescent="0.25">
      <c r="B12" s="128" t="s">
        <v>86</v>
      </c>
      <c r="C12" s="42" t="s">
        <v>33</v>
      </c>
      <c r="D12" s="43">
        <v>96329438</v>
      </c>
      <c r="E12" s="43">
        <f t="shared" si="0"/>
        <v>4378610.8181818184</v>
      </c>
      <c r="F12" s="43">
        <v>22</v>
      </c>
    </row>
    <row r="13" spans="1:6" x14ac:dyDescent="0.25">
      <c r="B13" s="129"/>
      <c r="C13" s="44" t="s">
        <v>34</v>
      </c>
      <c r="D13" s="45">
        <v>26892452</v>
      </c>
      <c r="E13" s="45">
        <f t="shared" si="0"/>
        <v>2988050.222222222</v>
      </c>
      <c r="F13" s="45">
        <v>9</v>
      </c>
    </row>
    <row r="14" spans="1:6" x14ac:dyDescent="0.25">
      <c r="B14" s="128" t="s">
        <v>87</v>
      </c>
      <c r="C14" s="42" t="s">
        <v>33</v>
      </c>
      <c r="D14" s="43">
        <v>20603635</v>
      </c>
      <c r="E14" s="43">
        <f t="shared" si="0"/>
        <v>936528.86363636365</v>
      </c>
      <c r="F14" s="46">
        <v>22</v>
      </c>
    </row>
    <row r="15" spans="1:6" x14ac:dyDescent="0.25">
      <c r="B15" s="129"/>
      <c r="C15" s="44" t="s">
        <v>34</v>
      </c>
      <c r="D15" s="45">
        <v>1340890</v>
      </c>
      <c r="E15" s="45">
        <f t="shared" si="0"/>
        <v>167611.25</v>
      </c>
      <c r="F15" s="46">
        <v>8</v>
      </c>
    </row>
    <row r="16" spans="1:6" x14ac:dyDescent="0.25">
      <c r="B16" s="128" t="s">
        <v>88</v>
      </c>
      <c r="C16" s="42" t="s">
        <v>33</v>
      </c>
      <c r="D16" s="43">
        <v>26450442</v>
      </c>
      <c r="E16" s="43">
        <f t="shared" si="0"/>
        <v>1259544.857142857</v>
      </c>
      <c r="F16" s="43">
        <v>21</v>
      </c>
    </row>
    <row r="17" spans="2:6" x14ac:dyDescent="0.25">
      <c r="B17" s="129"/>
      <c r="C17" s="44" t="s">
        <v>34</v>
      </c>
      <c r="D17" s="45">
        <v>1156399</v>
      </c>
      <c r="E17" s="45">
        <f t="shared" si="0"/>
        <v>115639.9</v>
      </c>
      <c r="F17" s="45">
        <v>10</v>
      </c>
    </row>
    <row r="18" spans="2:6" x14ac:dyDescent="0.25">
      <c r="B18" s="128" t="s">
        <v>89</v>
      </c>
      <c r="C18" s="42" t="s">
        <v>33</v>
      </c>
      <c r="D18" s="43">
        <v>67457917</v>
      </c>
      <c r="E18" s="43">
        <f t="shared" si="0"/>
        <v>3066268.9545454546</v>
      </c>
      <c r="F18" s="43">
        <v>22</v>
      </c>
    </row>
    <row r="19" spans="2:6" x14ac:dyDescent="0.25">
      <c r="B19" s="129"/>
      <c r="C19" s="44" t="s">
        <v>34</v>
      </c>
      <c r="D19" s="45">
        <v>14701984</v>
      </c>
      <c r="E19" s="45">
        <f t="shared" si="0"/>
        <v>1837748</v>
      </c>
      <c r="F19" s="45">
        <v>8</v>
      </c>
    </row>
    <row r="20" spans="2:6" x14ac:dyDescent="0.25">
      <c r="B20" s="128" t="s">
        <v>90</v>
      </c>
      <c r="C20" s="42" t="s">
        <v>33</v>
      </c>
      <c r="D20" s="43">
        <v>84314938</v>
      </c>
      <c r="E20" s="43">
        <f>D20/F20</f>
        <v>3665866.8695652173</v>
      </c>
      <c r="F20" s="43">
        <v>23</v>
      </c>
    </row>
    <row r="21" spans="2:6" x14ac:dyDescent="0.25">
      <c r="B21" s="129"/>
      <c r="C21" s="44" t="s">
        <v>34</v>
      </c>
      <c r="D21" s="45">
        <v>24355085</v>
      </c>
      <c r="E21" s="45">
        <f t="shared" si="0"/>
        <v>3044385.625</v>
      </c>
      <c r="F21" s="45">
        <v>8</v>
      </c>
    </row>
    <row r="22" spans="2:6" x14ac:dyDescent="0.25">
      <c r="B22" s="128" t="s">
        <v>91</v>
      </c>
      <c r="C22" s="42" t="s">
        <v>33</v>
      </c>
      <c r="D22" s="43">
        <v>82379227</v>
      </c>
      <c r="E22" s="43">
        <f t="shared" si="0"/>
        <v>3922820.3333333335</v>
      </c>
      <c r="F22" s="43">
        <v>21</v>
      </c>
    </row>
    <row r="23" spans="2:6" x14ac:dyDescent="0.25">
      <c r="B23" s="129"/>
      <c r="C23" s="44" t="s">
        <v>34</v>
      </c>
      <c r="D23" s="45">
        <v>32505796</v>
      </c>
      <c r="E23" s="45">
        <f t="shared" si="0"/>
        <v>3250579.6</v>
      </c>
      <c r="F23" s="45">
        <v>10</v>
      </c>
    </row>
    <row r="24" spans="2:6" x14ac:dyDescent="0.25">
      <c r="B24" s="128" t="s">
        <v>92</v>
      </c>
      <c r="C24" s="42" t="s">
        <v>33</v>
      </c>
      <c r="D24" s="43">
        <v>91231080</v>
      </c>
      <c r="E24" s="43">
        <f t="shared" si="0"/>
        <v>4146867.2727272729</v>
      </c>
      <c r="F24" s="43">
        <v>22</v>
      </c>
    </row>
    <row r="25" spans="2:6" x14ac:dyDescent="0.25">
      <c r="B25" s="129"/>
      <c r="C25" s="44" t="s">
        <v>34</v>
      </c>
      <c r="D25" s="45">
        <v>25593771</v>
      </c>
      <c r="E25" s="45">
        <f t="shared" si="0"/>
        <v>3199221.375</v>
      </c>
      <c r="F25" s="45">
        <v>8</v>
      </c>
    </row>
    <row r="26" spans="2:6" x14ac:dyDescent="0.25">
      <c r="B26" s="128" t="s">
        <v>70</v>
      </c>
      <c r="C26" s="42" t="s">
        <v>33</v>
      </c>
      <c r="D26" s="47">
        <v>95314673</v>
      </c>
      <c r="E26" s="43">
        <f t="shared" si="0"/>
        <v>4332485.1363636367</v>
      </c>
      <c r="F26" s="43">
        <v>22</v>
      </c>
    </row>
    <row r="27" spans="2:6" x14ac:dyDescent="0.25">
      <c r="B27" s="129"/>
      <c r="C27" s="44" t="s">
        <v>34</v>
      </c>
      <c r="D27" s="48">
        <v>31158685</v>
      </c>
      <c r="E27" s="45">
        <f t="shared" si="0"/>
        <v>3462076.111111111</v>
      </c>
      <c r="F27" s="45">
        <v>9</v>
      </c>
    </row>
    <row r="28" spans="2:6" x14ac:dyDescent="0.25">
      <c r="B28" s="128" t="s">
        <v>75</v>
      </c>
      <c r="C28" s="42" t="s">
        <v>33</v>
      </c>
      <c r="D28" s="47">
        <v>80523810</v>
      </c>
      <c r="E28" s="43">
        <f t="shared" si="0"/>
        <v>3834467.1428571427</v>
      </c>
      <c r="F28" s="43">
        <v>21</v>
      </c>
    </row>
    <row r="29" spans="2:6" x14ac:dyDescent="0.25">
      <c r="B29" s="129"/>
      <c r="C29" s="44" t="s">
        <v>34</v>
      </c>
      <c r="D29" s="48">
        <v>22834751</v>
      </c>
      <c r="E29" s="45">
        <f t="shared" si="0"/>
        <v>2537194.5555555555</v>
      </c>
      <c r="F29" s="45">
        <v>9</v>
      </c>
    </row>
    <row r="30" spans="2:6" x14ac:dyDescent="0.25">
      <c r="B30" s="128" t="s">
        <v>93</v>
      </c>
      <c r="C30" s="42" t="s">
        <v>33</v>
      </c>
      <c r="D30" s="43">
        <v>78169995</v>
      </c>
      <c r="E30" s="43">
        <f t="shared" si="0"/>
        <v>3398695.4347826089</v>
      </c>
      <c r="F30" s="43">
        <v>23</v>
      </c>
    </row>
    <row r="31" spans="2:6" x14ac:dyDescent="0.25">
      <c r="B31" s="129"/>
      <c r="C31" s="44" t="s">
        <v>34</v>
      </c>
      <c r="D31" s="45">
        <v>3735180</v>
      </c>
      <c r="E31" s="45">
        <f t="shared" si="0"/>
        <v>466897.5</v>
      </c>
      <c r="F31" s="45">
        <v>8</v>
      </c>
    </row>
    <row r="32" spans="2:6" x14ac:dyDescent="0.25">
      <c r="B32" s="131" t="s">
        <v>35</v>
      </c>
      <c r="C32" s="131"/>
      <c r="D32" s="49">
        <f>SUM(D8:D31)</f>
        <v>1295445578</v>
      </c>
      <c r="E32" s="49">
        <f t="shared" si="0"/>
        <v>3539468.7923497269</v>
      </c>
      <c r="F32" s="49">
        <f>SUM(F8:F31)</f>
        <v>366</v>
      </c>
    </row>
    <row r="34" spans="2:25" ht="15.75" x14ac:dyDescent="0.25">
      <c r="B34" s="130" t="s">
        <v>36</v>
      </c>
      <c r="C34" s="130"/>
      <c r="D34" s="130"/>
      <c r="E34" s="130"/>
      <c r="F34" s="130"/>
      <c r="G34" s="130"/>
      <c r="H34" s="3"/>
      <c r="I34" s="3"/>
      <c r="J34" s="3"/>
      <c r="K34" s="3"/>
      <c r="L34" s="3"/>
      <c r="M34" s="3"/>
      <c r="N34" s="3"/>
    </row>
    <row r="35" spans="2:25" ht="30" x14ac:dyDescent="0.25">
      <c r="B35" s="41" t="s">
        <v>28</v>
      </c>
      <c r="C35" s="41" t="s">
        <v>84</v>
      </c>
      <c r="D35" s="41" t="s">
        <v>85</v>
      </c>
      <c r="E35" s="41" t="s">
        <v>86</v>
      </c>
      <c r="F35" s="41" t="s">
        <v>87</v>
      </c>
      <c r="G35" s="41" t="s">
        <v>88</v>
      </c>
      <c r="H35" s="41" t="s">
        <v>89</v>
      </c>
      <c r="I35" s="41" t="s">
        <v>90</v>
      </c>
      <c r="J35" s="41" t="s">
        <v>91</v>
      </c>
      <c r="K35" s="41" t="s">
        <v>92</v>
      </c>
      <c r="L35" s="41" t="s">
        <v>70</v>
      </c>
      <c r="M35" s="41" t="s">
        <v>75</v>
      </c>
      <c r="N35" s="41" t="s">
        <v>93</v>
      </c>
      <c r="O35" s="41" t="s">
        <v>94</v>
      </c>
      <c r="P35" s="41" t="s">
        <v>95</v>
      </c>
      <c r="Q35" s="41" t="s">
        <v>96</v>
      </c>
      <c r="R35" s="41" t="s">
        <v>97</v>
      </c>
      <c r="S35" s="41" t="s">
        <v>98</v>
      </c>
      <c r="T35" s="41" t="s">
        <v>99</v>
      </c>
      <c r="U35" s="41" t="s">
        <v>100</v>
      </c>
      <c r="V35" s="41" t="s">
        <v>101</v>
      </c>
      <c r="W35" s="41" t="s">
        <v>102</v>
      </c>
      <c r="X35" s="41" t="s">
        <v>103</v>
      </c>
      <c r="Y35" s="41" t="s">
        <v>104</v>
      </c>
    </row>
    <row r="36" spans="2:25" x14ac:dyDescent="0.25">
      <c r="B36" s="50" t="s">
        <v>37</v>
      </c>
      <c r="C36" s="51">
        <v>102239630</v>
      </c>
      <c r="D36" s="51">
        <v>94701785</v>
      </c>
      <c r="E36" s="51">
        <v>63043922</v>
      </c>
      <c r="F36" s="51">
        <v>15970553</v>
      </c>
      <c r="G36" s="51">
        <v>20119652</v>
      </c>
      <c r="H36" s="51">
        <v>52462670</v>
      </c>
      <c r="I36" s="51">
        <v>66467650</v>
      </c>
      <c r="J36" s="51">
        <v>70709251</v>
      </c>
      <c r="K36" s="51">
        <v>69311406</v>
      </c>
      <c r="L36" s="47">
        <v>73951577</v>
      </c>
      <c r="M36" s="47">
        <v>61948618</v>
      </c>
      <c r="N36" s="51">
        <v>53336142</v>
      </c>
      <c r="O36" s="4">
        <f>(N36/C36)-1</f>
        <v>-0.47832223179993905</v>
      </c>
      <c r="P36" s="4">
        <f>(N36/D36)-1</f>
        <v>-0.43679897902663611</v>
      </c>
      <c r="Q36" s="4">
        <f>(N36/E36)-1</f>
        <v>-0.15398439202434133</v>
      </c>
      <c r="R36" s="4">
        <f>(N36/F36)-1</f>
        <v>2.3396553018546071</v>
      </c>
      <c r="S36" s="4">
        <f>(N36/G36)-1</f>
        <v>1.6509475412397787</v>
      </c>
      <c r="T36" s="4">
        <f>(N36/H36)-1</f>
        <v>1.6649400421290039E-2</v>
      </c>
      <c r="U36" s="4">
        <f>(N36/I36)-1</f>
        <v>-0.19756239313410362</v>
      </c>
      <c r="V36" s="4">
        <f>(N36/J36)-1</f>
        <v>-0.24569782248153071</v>
      </c>
      <c r="W36" s="4">
        <f>(N36/K36)-1</f>
        <v>-0.23048535474810594</v>
      </c>
      <c r="X36" s="4">
        <f>(N36/L36)-1</f>
        <v>-0.27876937634473975</v>
      </c>
      <c r="Y36" s="4">
        <f>(N36/M36)-1</f>
        <v>-0.13902612000157932</v>
      </c>
    </row>
    <row r="37" spans="2:25" x14ac:dyDescent="0.25">
      <c r="B37" s="52" t="s">
        <v>38</v>
      </c>
      <c r="C37" s="53">
        <v>72323146</v>
      </c>
      <c r="D37" s="53">
        <v>76805622</v>
      </c>
      <c r="E37" s="53">
        <v>46634160</v>
      </c>
      <c r="F37" s="53">
        <v>4459672</v>
      </c>
      <c r="G37" s="53">
        <v>5567069</v>
      </c>
      <c r="H37" s="53">
        <v>21909621</v>
      </c>
      <c r="I37" s="53">
        <v>31226806</v>
      </c>
      <c r="J37" s="53">
        <v>33299785</v>
      </c>
      <c r="K37" s="53">
        <v>36428184</v>
      </c>
      <c r="L37" s="54">
        <v>40825570</v>
      </c>
      <c r="M37" s="54">
        <v>32622821</v>
      </c>
      <c r="N37" s="53">
        <v>22881528</v>
      </c>
      <c r="O37" s="5">
        <f t="shared" ref="O37:O39" si="1">(N37/C37)-1</f>
        <v>-0.6836209531040035</v>
      </c>
      <c r="P37" s="5">
        <f t="shared" ref="P37:P40" si="2">(N37/D37)-1</f>
        <v>-0.70208524579099163</v>
      </c>
      <c r="Q37" s="5">
        <f t="shared" ref="Q37:Q40" si="3">(N37/E37)-1</f>
        <v>-0.50933976295488115</v>
      </c>
      <c r="R37" s="5">
        <f t="shared" ref="R37:R40" si="4">(N37/F37)-1</f>
        <v>4.1307647737322384</v>
      </c>
      <c r="S37" s="5">
        <f t="shared" ref="S37:S40" si="5">(N37/G37)-1</f>
        <v>3.1101570682885376</v>
      </c>
      <c r="T37" s="5">
        <f t="shared" ref="T37:T40" si="6">(N37/H37)-1</f>
        <v>4.4359827128000129E-2</v>
      </c>
      <c r="U37" s="5">
        <f t="shared" ref="U37:U40" si="7">(N37/I37)-1</f>
        <v>-0.2672472490462201</v>
      </c>
      <c r="V37" s="5">
        <f t="shared" ref="V37:V40" si="8">(N37/J37)-1</f>
        <v>-0.31286259055426335</v>
      </c>
      <c r="W37" s="5">
        <f t="shared" ref="W37:W40" si="9">(N37/K37)-1</f>
        <v>-0.37187294321341957</v>
      </c>
      <c r="X37" s="5">
        <f t="shared" ref="X37:X40" si="10">(N37/L37)-1</f>
        <v>-0.43952949095383109</v>
      </c>
      <c r="Y37" s="5">
        <f t="shared" ref="Y37:Y40" si="11">(N37/M37)-1</f>
        <v>-0.29860363700613135</v>
      </c>
    </row>
    <row r="38" spans="2:25" x14ac:dyDescent="0.25">
      <c r="B38" s="52" t="s">
        <v>39</v>
      </c>
      <c r="C38" s="53">
        <v>16490422</v>
      </c>
      <c r="D38" s="53">
        <v>16511022</v>
      </c>
      <c r="E38" s="53">
        <v>10183478</v>
      </c>
      <c r="F38" s="53">
        <v>633678</v>
      </c>
      <c r="G38" s="53">
        <v>921498</v>
      </c>
      <c r="H38" s="53">
        <v>5111221</v>
      </c>
      <c r="I38" s="53">
        <v>7685277</v>
      </c>
      <c r="J38" s="53">
        <v>7647474</v>
      </c>
      <c r="K38" s="53">
        <v>7713073</v>
      </c>
      <c r="L38" s="54">
        <v>8177094</v>
      </c>
      <c r="M38" s="54">
        <v>5806850</v>
      </c>
      <c r="N38" s="53">
        <v>3155205</v>
      </c>
      <c r="O38" s="5">
        <f t="shared" si="1"/>
        <v>-0.80866438712120281</v>
      </c>
      <c r="P38" s="5">
        <f t="shared" si="2"/>
        <v>-0.8089031072697983</v>
      </c>
      <c r="Q38" s="5">
        <f t="shared" si="3"/>
        <v>-0.69016430339418422</v>
      </c>
      <c r="R38" s="5">
        <f t="shared" si="4"/>
        <v>3.9791929023889105</v>
      </c>
      <c r="S38" s="5">
        <f t="shared" si="5"/>
        <v>2.423995494292988</v>
      </c>
      <c r="T38" s="5">
        <f t="shared" si="6"/>
        <v>-0.38269055476176828</v>
      </c>
      <c r="U38" s="5">
        <f t="shared" si="7"/>
        <v>-0.5894481096777644</v>
      </c>
      <c r="V38" s="5">
        <f t="shared" si="8"/>
        <v>-0.58741866922332786</v>
      </c>
      <c r="W38" s="5">
        <f t="shared" si="9"/>
        <v>-0.5909276367538594</v>
      </c>
      <c r="X38" s="5">
        <f t="shared" si="10"/>
        <v>-0.61414103836888745</v>
      </c>
      <c r="Y38" s="5">
        <f t="shared" si="11"/>
        <v>-0.45664086380739988</v>
      </c>
    </row>
    <row r="39" spans="2:25" x14ac:dyDescent="0.25">
      <c r="B39" s="52" t="s">
        <v>40</v>
      </c>
      <c r="C39" s="53">
        <v>4671645</v>
      </c>
      <c r="D39" s="53">
        <v>4652158</v>
      </c>
      <c r="E39" s="53">
        <v>3360330</v>
      </c>
      <c r="F39" s="53">
        <v>880622</v>
      </c>
      <c r="G39" s="53">
        <v>998622</v>
      </c>
      <c r="H39" s="53">
        <v>2676389</v>
      </c>
      <c r="I39" s="53">
        <v>3290290</v>
      </c>
      <c r="J39" s="53">
        <v>3228513</v>
      </c>
      <c r="K39" s="53">
        <v>3372188</v>
      </c>
      <c r="L39" s="54">
        <v>3519117</v>
      </c>
      <c r="M39" s="54">
        <v>2980272</v>
      </c>
      <c r="N39" s="53">
        <v>2532300</v>
      </c>
      <c r="O39" s="6">
        <f t="shared" si="1"/>
        <v>-0.45794254486374719</v>
      </c>
      <c r="P39" s="6">
        <f t="shared" si="2"/>
        <v>-0.45567196986860725</v>
      </c>
      <c r="Q39" s="6">
        <f t="shared" si="3"/>
        <v>-0.24641329869387829</v>
      </c>
      <c r="R39" s="6">
        <f t="shared" si="4"/>
        <v>1.8755811233423647</v>
      </c>
      <c r="S39" s="6">
        <f t="shared" si="5"/>
        <v>1.5357943245792702</v>
      </c>
      <c r="T39" s="6">
        <f t="shared" si="6"/>
        <v>-5.3837091693322625E-2</v>
      </c>
      <c r="U39" s="6">
        <f t="shared" si="7"/>
        <v>-0.23037179093636129</v>
      </c>
      <c r="V39" s="6">
        <f t="shared" si="8"/>
        <v>-0.21564509729401737</v>
      </c>
      <c r="W39" s="6">
        <f t="shared" si="9"/>
        <v>-0.24906321948835597</v>
      </c>
      <c r="X39" s="6">
        <f t="shared" si="10"/>
        <v>-0.28041608164775422</v>
      </c>
      <c r="Y39" s="6">
        <f t="shared" si="11"/>
        <v>-0.15031245470212118</v>
      </c>
    </row>
    <row r="40" spans="2:25" x14ac:dyDescent="0.25">
      <c r="B40" s="55" t="s">
        <v>0</v>
      </c>
      <c r="C40" s="49">
        <f t="shared" ref="C40:N40" si="12">SUM(C36:C39)</f>
        <v>195724843</v>
      </c>
      <c r="D40" s="49">
        <f t="shared" si="12"/>
        <v>192670587</v>
      </c>
      <c r="E40" s="49">
        <f t="shared" si="12"/>
        <v>123221890</v>
      </c>
      <c r="F40" s="49">
        <f t="shared" si="12"/>
        <v>21944525</v>
      </c>
      <c r="G40" s="49">
        <f t="shared" si="12"/>
        <v>27606841</v>
      </c>
      <c r="H40" s="49">
        <f t="shared" si="12"/>
        <v>82159901</v>
      </c>
      <c r="I40" s="49">
        <f t="shared" si="12"/>
        <v>108670023</v>
      </c>
      <c r="J40" s="49">
        <f t="shared" si="12"/>
        <v>114885023</v>
      </c>
      <c r="K40" s="49">
        <f t="shared" si="12"/>
        <v>116824851</v>
      </c>
      <c r="L40" s="49">
        <f t="shared" si="12"/>
        <v>126473358</v>
      </c>
      <c r="M40" s="49">
        <f t="shared" si="12"/>
        <v>103358561</v>
      </c>
      <c r="N40" s="49">
        <f t="shared" si="12"/>
        <v>81905175</v>
      </c>
      <c r="O40" s="7">
        <f>(N40/C40)-1</f>
        <v>-0.58152897841384399</v>
      </c>
      <c r="P40" s="7">
        <f t="shared" si="2"/>
        <v>-0.57489528487293184</v>
      </c>
      <c r="Q40" s="7">
        <f t="shared" si="3"/>
        <v>-0.33530337020475831</v>
      </c>
      <c r="R40" s="7">
        <f t="shared" si="4"/>
        <v>2.7323740203991655</v>
      </c>
      <c r="S40" s="7">
        <f t="shared" si="5"/>
        <v>1.9668434356542277</v>
      </c>
      <c r="T40" s="7">
        <f t="shared" si="6"/>
        <v>-3.1003688770268045E-3</v>
      </c>
      <c r="U40" s="7">
        <f t="shared" si="7"/>
        <v>-0.24629467502735325</v>
      </c>
      <c r="V40" s="7">
        <f t="shared" si="8"/>
        <v>-0.28706829784070287</v>
      </c>
      <c r="W40" s="7">
        <f t="shared" si="9"/>
        <v>-0.29890623185986342</v>
      </c>
      <c r="X40" s="7">
        <f t="shared" si="10"/>
        <v>-0.35239186896579433</v>
      </c>
      <c r="Y40" s="7">
        <f t="shared" si="11"/>
        <v>-0.20756273880399712</v>
      </c>
    </row>
    <row r="42" spans="2:25" x14ac:dyDescent="0.25">
      <c r="K42" s="8"/>
      <c r="L42" s="8"/>
      <c r="M42" s="8"/>
      <c r="N42" s="8"/>
    </row>
    <row r="43" spans="2:25" x14ac:dyDescent="0.25">
      <c r="K43" s="8"/>
      <c r="L43" s="8"/>
      <c r="M43" s="8"/>
      <c r="N43" s="8"/>
    </row>
    <row r="44" spans="2:25" x14ac:dyDescent="0.25">
      <c r="K44" s="8"/>
      <c r="L44" s="8"/>
      <c r="M44" s="8"/>
      <c r="N44" s="8"/>
    </row>
    <row r="45" spans="2:25" x14ac:dyDescent="0.25">
      <c r="K45" s="8"/>
      <c r="L45" s="8"/>
      <c r="M45" s="8"/>
      <c r="N45" s="8"/>
    </row>
    <row r="46" spans="2:25" x14ac:dyDescent="0.25">
      <c r="K46" s="8"/>
      <c r="L46" s="8"/>
      <c r="M46" s="8"/>
      <c r="N46" s="8"/>
    </row>
  </sheetData>
  <mergeCells count="15">
    <mergeCell ref="B30:B31"/>
    <mergeCell ref="B32:C32"/>
    <mergeCell ref="B34:G34"/>
    <mergeCell ref="B18:B19"/>
    <mergeCell ref="B20:B21"/>
    <mergeCell ref="B22:B23"/>
    <mergeCell ref="B24:B25"/>
    <mergeCell ref="B26:B27"/>
    <mergeCell ref="B28:B29"/>
    <mergeCell ref="B16:B17"/>
    <mergeCell ref="B6:F6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I38"/>
  <sheetViews>
    <sheetView showGridLines="0" workbookViewId="0">
      <pane ySplit="6" topLeftCell="A7" activePane="bottomLeft" state="frozen"/>
      <selection pane="bottomLeft" activeCell="B3" sqref="B3"/>
    </sheetView>
  </sheetViews>
  <sheetFormatPr defaultRowHeight="15" x14ac:dyDescent="0.25"/>
  <cols>
    <col min="1" max="1" width="10.7109375" customWidth="1"/>
    <col min="2" max="6" width="14.85546875" customWidth="1"/>
    <col min="7" max="7" width="19.85546875" customWidth="1"/>
    <col min="9" max="9" width="27.42578125" customWidth="1"/>
  </cols>
  <sheetData>
    <row r="1" spans="1:9" s="24" customFormat="1" ht="15" customHeight="1" x14ac:dyDescent="0.25">
      <c r="A1" s="23" t="s">
        <v>43</v>
      </c>
    </row>
    <row r="2" spans="1:9" s="24" customFormat="1" ht="15" customHeight="1" x14ac:dyDescent="0.2">
      <c r="A2" s="25"/>
    </row>
    <row r="3" spans="1:9" s="24" customFormat="1" ht="18" customHeight="1" x14ac:dyDescent="0.2">
      <c r="A3" s="31" t="s">
        <v>72</v>
      </c>
    </row>
    <row r="4" spans="1:9" s="24" customFormat="1" ht="14.25" x14ac:dyDescent="0.2"/>
    <row r="6" spans="1:9" ht="30" x14ac:dyDescent="0.25">
      <c r="B6" s="32" t="s">
        <v>2</v>
      </c>
      <c r="C6" s="32" t="s">
        <v>37</v>
      </c>
      <c r="D6" s="32" t="s">
        <v>38</v>
      </c>
      <c r="E6" s="32" t="s">
        <v>39</v>
      </c>
      <c r="F6" s="32" t="s">
        <v>40</v>
      </c>
      <c r="G6" s="26" t="s">
        <v>42</v>
      </c>
      <c r="I6" s="26" t="s">
        <v>41</v>
      </c>
    </row>
    <row r="7" spans="1:9" x14ac:dyDescent="0.25">
      <c r="B7" s="60">
        <v>44531</v>
      </c>
      <c r="C7" s="61">
        <v>1948553</v>
      </c>
      <c r="D7" s="61">
        <v>859664</v>
      </c>
      <c r="E7" s="61">
        <v>131728</v>
      </c>
      <c r="F7" s="61">
        <v>92665</v>
      </c>
      <c r="G7" s="29">
        <f>SUM(C7:F7)</f>
        <v>3032610</v>
      </c>
      <c r="I7" s="30">
        <f>G38/31</f>
        <v>2642102.4193548388</v>
      </c>
    </row>
    <row r="8" spans="1:9" x14ac:dyDescent="0.25">
      <c r="B8" s="60">
        <v>44532</v>
      </c>
      <c r="C8" s="61">
        <v>1944713</v>
      </c>
      <c r="D8" s="61">
        <v>845414</v>
      </c>
      <c r="E8" s="61">
        <v>106409</v>
      </c>
      <c r="F8" s="61">
        <v>91954</v>
      </c>
      <c r="G8" s="29">
        <f t="shared" ref="G8:G37" si="0">SUM(C8:F8)</f>
        <v>2988490</v>
      </c>
    </row>
    <row r="9" spans="1:9" x14ac:dyDescent="0.25">
      <c r="B9" s="60">
        <v>44533</v>
      </c>
      <c r="C9" s="61">
        <v>2015257</v>
      </c>
      <c r="D9" s="61">
        <v>868204</v>
      </c>
      <c r="E9" s="61">
        <v>112235</v>
      </c>
      <c r="F9" s="61">
        <v>95158</v>
      </c>
      <c r="G9" s="29">
        <f t="shared" si="0"/>
        <v>3090854</v>
      </c>
    </row>
    <row r="10" spans="1:9" x14ac:dyDescent="0.25">
      <c r="B10" s="60">
        <v>44534</v>
      </c>
      <c r="C10" s="61">
        <v>2175032</v>
      </c>
      <c r="D10" s="61">
        <v>950111</v>
      </c>
      <c r="E10" s="61">
        <v>121908</v>
      </c>
      <c r="F10" s="61">
        <v>102959</v>
      </c>
      <c r="G10" s="29">
        <f t="shared" si="0"/>
        <v>3350010</v>
      </c>
    </row>
    <row r="11" spans="1:9" x14ac:dyDescent="0.25">
      <c r="B11" s="60">
        <v>44535</v>
      </c>
      <c r="C11" s="61">
        <v>356855</v>
      </c>
      <c r="D11" s="61">
        <v>102061</v>
      </c>
      <c r="E11" s="61">
        <v>10653</v>
      </c>
      <c r="F11" s="61">
        <v>12976</v>
      </c>
      <c r="G11" s="29">
        <f t="shared" si="0"/>
        <v>482545</v>
      </c>
    </row>
    <row r="12" spans="1:9" x14ac:dyDescent="0.25">
      <c r="B12" s="60">
        <v>44536</v>
      </c>
      <c r="C12" s="61">
        <v>244356</v>
      </c>
      <c r="D12" s="61">
        <v>65609</v>
      </c>
      <c r="E12" s="61">
        <v>7300</v>
      </c>
      <c r="F12" s="61">
        <v>8313</v>
      </c>
      <c r="G12" s="29">
        <f t="shared" si="0"/>
        <v>325578</v>
      </c>
    </row>
    <row r="13" spans="1:9" x14ac:dyDescent="0.25">
      <c r="B13" s="60">
        <v>44537</v>
      </c>
      <c r="C13" s="61">
        <v>2220567</v>
      </c>
      <c r="D13" s="61">
        <v>945742</v>
      </c>
      <c r="E13" s="61">
        <v>130876</v>
      </c>
      <c r="F13" s="61">
        <v>109681</v>
      </c>
      <c r="G13" s="29">
        <f t="shared" si="0"/>
        <v>3406866</v>
      </c>
    </row>
    <row r="14" spans="1:9" x14ac:dyDescent="0.25">
      <c r="B14" s="60">
        <v>44538</v>
      </c>
      <c r="C14" s="61">
        <v>2116948</v>
      </c>
      <c r="D14" s="61">
        <v>907123</v>
      </c>
      <c r="E14" s="61">
        <v>125623</v>
      </c>
      <c r="F14" s="61">
        <v>102947</v>
      </c>
      <c r="G14" s="29">
        <f t="shared" si="0"/>
        <v>3252641</v>
      </c>
    </row>
    <row r="15" spans="1:9" x14ac:dyDescent="0.25">
      <c r="B15" s="60">
        <v>44539</v>
      </c>
      <c r="C15" s="61">
        <v>2117225</v>
      </c>
      <c r="D15" s="61">
        <v>924211</v>
      </c>
      <c r="E15" s="61">
        <v>127302</v>
      </c>
      <c r="F15" s="61">
        <v>103782</v>
      </c>
      <c r="G15" s="29">
        <f t="shared" si="0"/>
        <v>3272520</v>
      </c>
    </row>
    <row r="16" spans="1:9" x14ac:dyDescent="0.25">
      <c r="B16" s="60">
        <v>44540</v>
      </c>
      <c r="C16" s="61">
        <v>2120569</v>
      </c>
      <c r="D16" s="61">
        <v>920525</v>
      </c>
      <c r="E16" s="61">
        <v>126060</v>
      </c>
      <c r="F16" s="61">
        <v>102330</v>
      </c>
      <c r="G16" s="29">
        <f t="shared" si="0"/>
        <v>3269484</v>
      </c>
    </row>
    <row r="17" spans="2:7" x14ac:dyDescent="0.25">
      <c r="B17" s="60">
        <v>44541</v>
      </c>
      <c r="C17" s="61">
        <v>2246404</v>
      </c>
      <c r="D17" s="61">
        <v>989682</v>
      </c>
      <c r="E17" s="61">
        <v>128975</v>
      </c>
      <c r="F17" s="61">
        <v>105750</v>
      </c>
      <c r="G17" s="29">
        <f t="shared" si="0"/>
        <v>3470811</v>
      </c>
    </row>
    <row r="18" spans="2:7" x14ac:dyDescent="0.25">
      <c r="B18" s="60">
        <v>44542</v>
      </c>
      <c r="C18" s="61">
        <v>406427</v>
      </c>
      <c r="D18" s="61">
        <v>115924</v>
      </c>
      <c r="E18" s="61">
        <v>12605</v>
      </c>
      <c r="F18" s="61">
        <v>15216</v>
      </c>
      <c r="G18" s="29">
        <f t="shared" si="0"/>
        <v>550172</v>
      </c>
    </row>
    <row r="19" spans="2:7" x14ac:dyDescent="0.25">
      <c r="B19" s="60">
        <v>44543</v>
      </c>
      <c r="C19" s="61">
        <v>272644</v>
      </c>
      <c r="D19" s="61">
        <v>72724</v>
      </c>
      <c r="E19" s="61">
        <v>8065</v>
      </c>
      <c r="F19" s="61">
        <v>9324</v>
      </c>
      <c r="G19" s="29">
        <f t="shared" si="0"/>
        <v>362757</v>
      </c>
    </row>
    <row r="20" spans="2:7" x14ac:dyDescent="0.25">
      <c r="B20" s="60">
        <v>44544</v>
      </c>
      <c r="C20" s="61">
        <v>2222440</v>
      </c>
      <c r="D20" s="61">
        <v>958217</v>
      </c>
      <c r="E20" s="61">
        <v>131652</v>
      </c>
      <c r="F20" s="61">
        <v>105899</v>
      </c>
      <c r="G20" s="29">
        <f t="shared" si="0"/>
        <v>3418208</v>
      </c>
    </row>
    <row r="21" spans="2:7" x14ac:dyDescent="0.25">
      <c r="B21" s="60">
        <v>44545</v>
      </c>
      <c r="C21" s="61">
        <v>2054346</v>
      </c>
      <c r="D21" s="61">
        <v>895375</v>
      </c>
      <c r="E21" s="61">
        <v>116580</v>
      </c>
      <c r="F21" s="61">
        <v>94394</v>
      </c>
      <c r="G21" s="29">
        <f t="shared" si="0"/>
        <v>3160695</v>
      </c>
    </row>
    <row r="22" spans="2:7" x14ac:dyDescent="0.25">
      <c r="B22" s="60">
        <v>44546</v>
      </c>
      <c r="C22" s="61">
        <v>2123484</v>
      </c>
      <c r="D22" s="61">
        <v>940502</v>
      </c>
      <c r="E22" s="61">
        <v>125581</v>
      </c>
      <c r="F22" s="61">
        <v>101136</v>
      </c>
      <c r="G22" s="29">
        <f t="shared" si="0"/>
        <v>3290703</v>
      </c>
    </row>
    <row r="23" spans="2:7" x14ac:dyDescent="0.25">
      <c r="B23" s="60">
        <v>44547</v>
      </c>
      <c r="C23" s="61">
        <v>2161619</v>
      </c>
      <c r="D23" s="61">
        <v>947883</v>
      </c>
      <c r="E23" s="61">
        <v>131476</v>
      </c>
      <c r="F23" s="61">
        <v>104767</v>
      </c>
      <c r="G23" s="29">
        <f t="shared" si="0"/>
        <v>3345745</v>
      </c>
    </row>
    <row r="24" spans="2:7" x14ac:dyDescent="0.25">
      <c r="B24" s="60">
        <v>44548</v>
      </c>
      <c r="C24" s="61">
        <v>2295648</v>
      </c>
      <c r="D24" s="61">
        <v>1021466</v>
      </c>
      <c r="E24" s="61">
        <v>138422</v>
      </c>
      <c r="F24" s="61">
        <v>109646</v>
      </c>
      <c r="G24" s="29">
        <f t="shared" si="0"/>
        <v>3565182</v>
      </c>
    </row>
    <row r="25" spans="2:7" x14ac:dyDescent="0.25">
      <c r="B25" s="60">
        <v>44549</v>
      </c>
      <c r="C25" s="61">
        <v>433113</v>
      </c>
      <c r="D25" s="61">
        <v>124337</v>
      </c>
      <c r="E25" s="61">
        <v>13433</v>
      </c>
      <c r="F25" s="61">
        <v>15848</v>
      </c>
      <c r="G25" s="29">
        <f t="shared" si="0"/>
        <v>586731</v>
      </c>
    </row>
    <row r="26" spans="2:7" x14ac:dyDescent="0.25">
      <c r="B26" s="60">
        <v>44550</v>
      </c>
      <c r="C26" s="61">
        <v>286483</v>
      </c>
      <c r="D26" s="61">
        <v>76735</v>
      </c>
      <c r="E26" s="61">
        <v>8577</v>
      </c>
      <c r="F26" s="61">
        <v>9740</v>
      </c>
      <c r="G26" s="29">
        <f t="shared" si="0"/>
        <v>381535</v>
      </c>
    </row>
    <row r="27" spans="2:7" x14ac:dyDescent="0.25">
      <c r="B27" s="60">
        <v>44551</v>
      </c>
      <c r="C27" s="61">
        <v>2341939</v>
      </c>
      <c r="D27" s="61">
        <v>1014150</v>
      </c>
      <c r="E27" s="61">
        <v>149065</v>
      </c>
      <c r="F27" s="61">
        <v>115513</v>
      </c>
      <c r="G27" s="29">
        <f t="shared" si="0"/>
        <v>3620667</v>
      </c>
    </row>
    <row r="28" spans="2:7" x14ac:dyDescent="0.25">
      <c r="B28" s="60">
        <v>44552</v>
      </c>
      <c r="C28" s="61">
        <v>2216803</v>
      </c>
      <c r="D28" s="61">
        <v>966019</v>
      </c>
      <c r="E28" s="61">
        <v>138300</v>
      </c>
      <c r="F28" s="61">
        <v>107441</v>
      </c>
      <c r="G28" s="29">
        <f t="shared" si="0"/>
        <v>3428563</v>
      </c>
    </row>
    <row r="29" spans="2:7" x14ac:dyDescent="0.25">
      <c r="B29" s="60">
        <v>44553</v>
      </c>
      <c r="C29" s="61">
        <v>2185387</v>
      </c>
      <c r="D29" s="61">
        <v>966966</v>
      </c>
      <c r="E29" s="61">
        <v>138458</v>
      </c>
      <c r="F29" s="61">
        <v>105350</v>
      </c>
      <c r="G29" s="29">
        <f t="shared" si="0"/>
        <v>3396161</v>
      </c>
    </row>
    <row r="30" spans="2:7" x14ac:dyDescent="0.25">
      <c r="B30" s="60">
        <v>44554</v>
      </c>
      <c r="C30" s="61">
        <v>2228418</v>
      </c>
      <c r="D30" s="61">
        <v>981196</v>
      </c>
      <c r="E30" s="61">
        <v>139959</v>
      </c>
      <c r="F30" s="61">
        <v>107843</v>
      </c>
      <c r="G30" s="29">
        <f t="shared" si="0"/>
        <v>3457416</v>
      </c>
    </row>
    <row r="31" spans="2:7" x14ac:dyDescent="0.25">
      <c r="B31" s="60">
        <v>44555</v>
      </c>
      <c r="C31" s="61">
        <v>2379763</v>
      </c>
      <c r="D31" s="61">
        <v>1066769</v>
      </c>
      <c r="E31" s="61">
        <v>150239</v>
      </c>
      <c r="F31" s="61">
        <v>115017</v>
      </c>
      <c r="G31" s="29">
        <f t="shared" si="0"/>
        <v>3711788</v>
      </c>
    </row>
    <row r="32" spans="2:7" x14ac:dyDescent="0.25">
      <c r="B32" s="60">
        <v>44556</v>
      </c>
      <c r="C32" s="61">
        <v>467359</v>
      </c>
      <c r="D32" s="61">
        <v>132552</v>
      </c>
      <c r="E32" s="61">
        <v>14384</v>
      </c>
      <c r="F32" s="61">
        <v>16985</v>
      </c>
      <c r="G32" s="29">
        <f t="shared" si="0"/>
        <v>631280</v>
      </c>
    </row>
    <row r="33" spans="2:7" x14ac:dyDescent="0.25">
      <c r="B33" s="60">
        <v>44557</v>
      </c>
      <c r="C33" s="61">
        <v>314064</v>
      </c>
      <c r="D33" s="61">
        <v>80831</v>
      </c>
      <c r="E33" s="61">
        <v>9095</v>
      </c>
      <c r="F33" s="61">
        <v>10592</v>
      </c>
      <c r="G33" s="29">
        <f t="shared" si="0"/>
        <v>414582</v>
      </c>
    </row>
    <row r="34" spans="2:7" x14ac:dyDescent="0.25">
      <c r="B34" s="60">
        <v>44558</v>
      </c>
      <c r="C34" s="61">
        <v>2418784</v>
      </c>
      <c r="D34" s="61">
        <v>1045871</v>
      </c>
      <c r="E34" s="61">
        <v>158087</v>
      </c>
      <c r="F34" s="61">
        <v>118083</v>
      </c>
      <c r="G34" s="29">
        <f t="shared" si="0"/>
        <v>3740825</v>
      </c>
    </row>
    <row r="35" spans="2:7" x14ac:dyDescent="0.25">
      <c r="B35" s="60">
        <v>44559</v>
      </c>
      <c r="C35" s="61">
        <v>2375806</v>
      </c>
      <c r="D35" s="61">
        <v>1045751</v>
      </c>
      <c r="E35" s="61">
        <v>155639</v>
      </c>
      <c r="F35" s="61">
        <v>115573</v>
      </c>
      <c r="G35" s="29">
        <f t="shared" si="0"/>
        <v>3692769</v>
      </c>
    </row>
    <row r="36" spans="2:7" x14ac:dyDescent="0.25">
      <c r="B36" s="60">
        <v>44560</v>
      </c>
      <c r="C36" s="61">
        <v>2394204</v>
      </c>
      <c r="D36" s="61">
        <v>1065274</v>
      </c>
      <c r="E36" s="61">
        <v>155390</v>
      </c>
      <c r="F36" s="61">
        <v>117234</v>
      </c>
      <c r="G36" s="29">
        <f t="shared" si="0"/>
        <v>3732102</v>
      </c>
    </row>
    <row r="37" spans="2:7" x14ac:dyDescent="0.25">
      <c r="B37" s="60">
        <v>44561</v>
      </c>
      <c r="C37" s="61">
        <v>2250932</v>
      </c>
      <c r="D37" s="61">
        <v>984640</v>
      </c>
      <c r="E37" s="61">
        <v>131129</v>
      </c>
      <c r="F37" s="61">
        <v>108184</v>
      </c>
      <c r="G37" s="29">
        <f t="shared" si="0"/>
        <v>3474885</v>
      </c>
    </row>
    <row r="38" spans="2:7" ht="23.25" customHeight="1" x14ac:dyDescent="0.25">
      <c r="B38" s="28" t="s">
        <v>0</v>
      </c>
      <c r="C38" s="27">
        <f>SUM(C7:C37)</f>
        <v>53336142</v>
      </c>
      <c r="D38" s="27">
        <f t="shared" ref="D38:G38" si="1">SUM(D7:D37)</f>
        <v>22881528</v>
      </c>
      <c r="E38" s="27">
        <f t="shared" si="1"/>
        <v>3155205</v>
      </c>
      <c r="F38" s="27">
        <f t="shared" si="1"/>
        <v>2532300</v>
      </c>
      <c r="G38" s="27">
        <f t="shared" si="1"/>
        <v>81905175</v>
      </c>
    </row>
  </sheetData>
  <hyperlinks>
    <hyperlink ref="A3" location="İÇİNDEKİLER!A1" display="ANASAYF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pane ySplit="4" topLeftCell="A5" activePane="bottomLeft" state="frozenSplit"/>
      <selection pane="bottomLeft" activeCell="B3" sqref="B3"/>
    </sheetView>
  </sheetViews>
  <sheetFormatPr defaultRowHeight="15" x14ac:dyDescent="0.25"/>
  <cols>
    <col min="1" max="1" width="3.5703125" customWidth="1"/>
    <col min="2" max="2" width="18.140625" bestFit="1" customWidth="1"/>
    <col min="3" max="3" width="18.140625" customWidth="1"/>
    <col min="4" max="8" width="17.28515625" customWidth="1"/>
    <col min="9" max="9" width="4.28515625" customWidth="1"/>
    <col min="10" max="10" width="18.140625" bestFit="1" customWidth="1"/>
    <col min="11" max="14" width="17.28515625" customWidth="1"/>
  </cols>
  <sheetData>
    <row r="1" spans="1:11" s="57" customFormat="1" x14ac:dyDescent="0.25">
      <c r="A1" s="56" t="s">
        <v>105</v>
      </c>
    </row>
    <row r="2" spans="1:11" s="57" customFormat="1" ht="14.25" x14ac:dyDescent="0.2">
      <c r="A2" s="63"/>
    </row>
    <row r="3" spans="1:11" s="57" customFormat="1" ht="14.25" x14ac:dyDescent="0.2"/>
    <row r="4" spans="1:11" s="57" customFormat="1" ht="14.25" x14ac:dyDescent="0.2"/>
    <row r="6" spans="1:11" ht="60" x14ac:dyDescent="0.25">
      <c r="B6" s="59" t="s">
        <v>1</v>
      </c>
      <c r="C6" s="59" t="s">
        <v>2</v>
      </c>
      <c r="D6" s="59" t="s">
        <v>44</v>
      </c>
      <c r="E6" s="59" t="s">
        <v>45</v>
      </c>
      <c r="F6" s="59" t="s">
        <v>46</v>
      </c>
      <c r="G6" s="59" t="s">
        <v>47</v>
      </c>
      <c r="H6" s="59" t="s">
        <v>48</v>
      </c>
      <c r="J6" s="59"/>
      <c r="K6" s="59" t="s">
        <v>49</v>
      </c>
    </row>
    <row r="7" spans="1:11" x14ac:dyDescent="0.25">
      <c r="B7" s="64">
        <v>44166</v>
      </c>
      <c r="C7" s="65" t="s">
        <v>5</v>
      </c>
      <c r="D7" s="61">
        <v>1456849</v>
      </c>
      <c r="E7" s="61">
        <v>912053</v>
      </c>
      <c r="F7" s="61">
        <v>411904</v>
      </c>
      <c r="G7" s="61">
        <v>186605</v>
      </c>
      <c r="H7" s="61">
        <v>65199</v>
      </c>
      <c r="J7" s="65" t="s">
        <v>44</v>
      </c>
      <c r="K7" s="66">
        <f>AVERAGE(D7:D37)</f>
        <v>1237687.6129032257</v>
      </c>
    </row>
    <row r="8" spans="1:11" x14ac:dyDescent="0.25">
      <c r="B8" s="64">
        <v>44167</v>
      </c>
      <c r="C8" s="65" t="s">
        <v>6</v>
      </c>
      <c r="D8" s="61">
        <v>1433460</v>
      </c>
      <c r="E8" s="61">
        <v>897860</v>
      </c>
      <c r="F8" s="61">
        <v>408208</v>
      </c>
      <c r="G8" s="61">
        <v>182836</v>
      </c>
      <c r="H8" s="61">
        <v>66126</v>
      </c>
      <c r="J8" s="65" t="s">
        <v>45</v>
      </c>
      <c r="K8" s="66">
        <f>AVERAGE(E7:E37)</f>
        <v>806538.87096774194</v>
      </c>
    </row>
    <row r="9" spans="1:11" x14ac:dyDescent="0.25">
      <c r="B9" s="64">
        <v>44168</v>
      </c>
      <c r="C9" s="65" t="s">
        <v>7</v>
      </c>
      <c r="D9" s="61">
        <v>1469358</v>
      </c>
      <c r="E9" s="61">
        <v>931598</v>
      </c>
      <c r="F9" s="61">
        <v>422958</v>
      </c>
      <c r="G9" s="61">
        <v>192577</v>
      </c>
      <c r="H9" s="61">
        <v>74363</v>
      </c>
      <c r="J9" s="65" t="s">
        <v>46</v>
      </c>
      <c r="K9" s="66">
        <f>AVERAGE(F7:F37)</f>
        <v>366966.41935483873</v>
      </c>
    </row>
    <row r="10" spans="1:11" x14ac:dyDescent="0.25">
      <c r="B10" s="64">
        <v>44169</v>
      </c>
      <c r="C10" s="65" t="s">
        <v>8</v>
      </c>
      <c r="D10" s="61">
        <v>1536071</v>
      </c>
      <c r="E10" s="61">
        <v>1042159</v>
      </c>
      <c r="F10" s="61">
        <v>471431</v>
      </c>
      <c r="G10" s="61">
        <v>215942</v>
      </c>
      <c r="H10" s="61">
        <v>84407</v>
      </c>
      <c r="J10" s="65" t="s">
        <v>47</v>
      </c>
      <c r="K10" s="66">
        <f>AVERAGE(G7:G37)</f>
        <v>165954.70967741936</v>
      </c>
    </row>
    <row r="11" spans="1:11" x14ac:dyDescent="0.25">
      <c r="B11" s="64">
        <v>44170</v>
      </c>
      <c r="C11" s="65" t="s">
        <v>9</v>
      </c>
      <c r="D11" s="61">
        <v>254478</v>
      </c>
      <c r="E11" s="61">
        <v>132598</v>
      </c>
      <c r="F11" s="61">
        <v>65158</v>
      </c>
      <c r="G11" s="61">
        <v>22572</v>
      </c>
      <c r="H11" s="61">
        <v>7739</v>
      </c>
      <c r="J11" s="65" t="s">
        <v>48</v>
      </c>
      <c r="K11" s="66">
        <f>AVERAGE(H7:H37)</f>
        <v>64954.806451612902</v>
      </c>
    </row>
    <row r="12" spans="1:11" x14ac:dyDescent="0.25">
      <c r="B12" s="64">
        <v>44171</v>
      </c>
      <c r="C12" s="65" t="s">
        <v>3</v>
      </c>
      <c r="D12" s="61">
        <v>174911</v>
      </c>
      <c r="E12" s="61">
        <v>88708</v>
      </c>
      <c r="F12" s="61">
        <v>41226</v>
      </c>
      <c r="G12" s="61">
        <v>14781</v>
      </c>
      <c r="H12" s="61">
        <v>5952</v>
      </c>
    </row>
    <row r="13" spans="1:11" x14ac:dyDescent="0.25">
      <c r="B13" s="64">
        <v>44172</v>
      </c>
      <c r="C13" s="65" t="s">
        <v>4</v>
      </c>
      <c r="D13" s="61">
        <v>1585342</v>
      </c>
      <c r="E13" s="61">
        <v>1039861</v>
      </c>
      <c r="F13" s="61">
        <v>482973</v>
      </c>
      <c r="G13" s="61">
        <v>215433</v>
      </c>
      <c r="H13" s="61">
        <v>83257</v>
      </c>
    </row>
    <row r="14" spans="1:11" x14ac:dyDescent="0.25">
      <c r="B14" s="64">
        <v>44173</v>
      </c>
      <c r="C14" s="65" t="s">
        <v>5</v>
      </c>
      <c r="D14" s="61">
        <v>1521410</v>
      </c>
      <c r="E14" s="61">
        <v>994878</v>
      </c>
      <c r="F14" s="61">
        <v>454000</v>
      </c>
      <c r="G14" s="61">
        <v>202737</v>
      </c>
      <c r="H14" s="61">
        <v>79616</v>
      </c>
    </row>
    <row r="15" spans="1:11" x14ac:dyDescent="0.25">
      <c r="B15" s="64">
        <v>44174</v>
      </c>
      <c r="C15" s="65" t="s">
        <v>6</v>
      </c>
      <c r="D15" s="61">
        <v>1539517</v>
      </c>
      <c r="E15" s="61">
        <v>991798</v>
      </c>
      <c r="F15" s="61">
        <v>451403</v>
      </c>
      <c r="G15" s="61">
        <v>206098</v>
      </c>
      <c r="H15" s="61">
        <v>83704</v>
      </c>
    </row>
    <row r="16" spans="1:11" x14ac:dyDescent="0.25">
      <c r="B16" s="64">
        <v>44175</v>
      </c>
      <c r="C16" s="65" t="s">
        <v>7</v>
      </c>
      <c r="D16" s="61">
        <v>1530168</v>
      </c>
      <c r="E16" s="61">
        <v>993069</v>
      </c>
      <c r="F16" s="61">
        <v>455565</v>
      </c>
      <c r="G16" s="61">
        <v>206471</v>
      </c>
      <c r="H16" s="61">
        <v>84211</v>
      </c>
    </row>
    <row r="17" spans="2:8" x14ac:dyDescent="0.25">
      <c r="B17" s="64">
        <v>44176</v>
      </c>
      <c r="C17" s="65" t="s">
        <v>8</v>
      </c>
      <c r="D17" s="61">
        <v>1561225</v>
      </c>
      <c r="E17" s="61">
        <v>1098210</v>
      </c>
      <c r="F17" s="61">
        <v>496880</v>
      </c>
      <c r="G17" s="61">
        <v>226339</v>
      </c>
      <c r="H17" s="61">
        <v>88157</v>
      </c>
    </row>
    <row r="18" spans="2:8" x14ac:dyDescent="0.25">
      <c r="B18" s="64">
        <v>44177</v>
      </c>
      <c r="C18" s="65" t="s">
        <v>9</v>
      </c>
      <c r="D18" s="61">
        <v>297791</v>
      </c>
      <c r="E18" s="61">
        <v>147445</v>
      </c>
      <c r="F18" s="61">
        <v>73304</v>
      </c>
      <c r="G18" s="61">
        <v>24401</v>
      </c>
      <c r="H18" s="61">
        <v>7231</v>
      </c>
    </row>
    <row r="19" spans="2:8" x14ac:dyDescent="0.25">
      <c r="B19" s="64">
        <v>44178</v>
      </c>
      <c r="C19" s="65" t="s">
        <v>3</v>
      </c>
      <c r="D19" s="61">
        <v>200600</v>
      </c>
      <c r="E19" s="61">
        <v>94707</v>
      </c>
      <c r="F19" s="61">
        <v>45704</v>
      </c>
      <c r="G19" s="61">
        <v>15813</v>
      </c>
      <c r="H19" s="61">
        <v>5933</v>
      </c>
    </row>
    <row r="20" spans="2:8" x14ac:dyDescent="0.25">
      <c r="B20" s="64">
        <v>44179</v>
      </c>
      <c r="C20" s="65" t="s">
        <v>4</v>
      </c>
      <c r="D20" s="61">
        <v>1575284</v>
      </c>
      <c r="E20" s="61">
        <v>1059443</v>
      </c>
      <c r="F20" s="61">
        <v>486724</v>
      </c>
      <c r="G20" s="61">
        <v>217790</v>
      </c>
      <c r="H20" s="61">
        <v>78967</v>
      </c>
    </row>
    <row r="21" spans="2:8" x14ac:dyDescent="0.25">
      <c r="B21" s="64">
        <v>44180</v>
      </c>
      <c r="C21" s="65" t="s">
        <v>5</v>
      </c>
      <c r="D21" s="61">
        <v>1457585</v>
      </c>
      <c r="E21" s="61">
        <v>990381</v>
      </c>
      <c r="F21" s="61">
        <v>446784</v>
      </c>
      <c r="G21" s="61">
        <v>199453</v>
      </c>
      <c r="H21" s="61">
        <v>66492</v>
      </c>
    </row>
    <row r="22" spans="2:8" x14ac:dyDescent="0.25">
      <c r="B22" s="64">
        <v>44181</v>
      </c>
      <c r="C22" s="65" t="s">
        <v>6</v>
      </c>
      <c r="D22" s="61">
        <v>1549427</v>
      </c>
      <c r="E22" s="61">
        <v>1005466</v>
      </c>
      <c r="F22" s="61">
        <v>453709</v>
      </c>
      <c r="G22" s="61">
        <v>206410</v>
      </c>
      <c r="H22" s="61">
        <v>75691</v>
      </c>
    </row>
    <row r="23" spans="2:8" x14ac:dyDescent="0.25">
      <c r="B23" s="64">
        <v>44182</v>
      </c>
      <c r="C23" s="65" t="s">
        <v>7</v>
      </c>
      <c r="D23" s="61">
        <v>1571938</v>
      </c>
      <c r="E23" s="61">
        <v>1019539</v>
      </c>
      <c r="F23" s="61">
        <v>461930</v>
      </c>
      <c r="G23" s="61">
        <v>211169</v>
      </c>
      <c r="H23" s="61">
        <v>81169</v>
      </c>
    </row>
    <row r="24" spans="2:8" x14ac:dyDescent="0.25">
      <c r="B24" s="64">
        <v>44183</v>
      </c>
      <c r="C24" s="65" t="s">
        <v>8</v>
      </c>
      <c r="D24" s="61">
        <v>1626137</v>
      </c>
      <c r="E24" s="61">
        <v>1116396</v>
      </c>
      <c r="F24" s="61">
        <v>502104</v>
      </c>
      <c r="G24" s="61">
        <v>232628</v>
      </c>
      <c r="H24" s="61">
        <v>87917</v>
      </c>
    </row>
    <row r="25" spans="2:8" x14ac:dyDescent="0.25">
      <c r="B25" s="64">
        <v>44184</v>
      </c>
      <c r="C25" s="65" t="s">
        <v>9</v>
      </c>
      <c r="D25" s="61">
        <v>315955</v>
      </c>
      <c r="E25" s="61">
        <v>156553</v>
      </c>
      <c r="F25" s="61">
        <v>79396</v>
      </c>
      <c r="G25" s="61">
        <v>25841</v>
      </c>
      <c r="H25" s="61">
        <v>8986</v>
      </c>
    </row>
    <row r="26" spans="2:8" x14ac:dyDescent="0.25">
      <c r="B26" s="64">
        <v>44185</v>
      </c>
      <c r="C26" s="65" t="s">
        <v>3</v>
      </c>
      <c r="D26" s="61">
        <v>206793</v>
      </c>
      <c r="E26" s="61">
        <v>102415</v>
      </c>
      <c r="F26" s="61">
        <v>48442</v>
      </c>
      <c r="G26" s="61">
        <v>16952</v>
      </c>
      <c r="H26" s="61">
        <v>6933</v>
      </c>
    </row>
    <row r="27" spans="2:8" x14ac:dyDescent="0.25">
      <c r="B27" s="64">
        <v>44186</v>
      </c>
      <c r="C27" s="65" t="s">
        <v>4</v>
      </c>
      <c r="D27" s="61">
        <v>1683065</v>
      </c>
      <c r="E27" s="61">
        <v>1111204</v>
      </c>
      <c r="F27" s="61">
        <v>508948</v>
      </c>
      <c r="G27" s="61">
        <v>229518</v>
      </c>
      <c r="H27" s="61">
        <v>87932</v>
      </c>
    </row>
    <row r="28" spans="2:8" x14ac:dyDescent="0.25">
      <c r="B28" s="64">
        <v>44187</v>
      </c>
      <c r="C28" s="65" t="s">
        <v>5</v>
      </c>
      <c r="D28" s="61">
        <v>1600868</v>
      </c>
      <c r="E28" s="61">
        <v>1050876</v>
      </c>
      <c r="F28" s="61">
        <v>478857</v>
      </c>
      <c r="G28" s="61">
        <v>214377</v>
      </c>
      <c r="H28" s="61">
        <v>83585</v>
      </c>
    </row>
    <row r="29" spans="2:8" x14ac:dyDescent="0.25">
      <c r="B29" s="64">
        <v>44188</v>
      </c>
      <c r="C29" s="65" t="s">
        <v>6</v>
      </c>
      <c r="D29" s="61">
        <v>1597448</v>
      </c>
      <c r="E29" s="61">
        <v>1032630</v>
      </c>
      <c r="F29" s="61">
        <v>469569</v>
      </c>
      <c r="G29" s="61">
        <v>213706</v>
      </c>
      <c r="H29" s="61">
        <v>82808</v>
      </c>
    </row>
    <row r="30" spans="2:8" x14ac:dyDescent="0.25">
      <c r="B30" s="64">
        <v>44189</v>
      </c>
      <c r="C30" s="65" t="s">
        <v>7</v>
      </c>
      <c r="D30" s="61">
        <v>1617363</v>
      </c>
      <c r="E30" s="61">
        <v>1054139</v>
      </c>
      <c r="F30" s="61">
        <v>478234</v>
      </c>
      <c r="G30" s="61">
        <v>219511</v>
      </c>
      <c r="H30" s="61">
        <v>88169</v>
      </c>
    </row>
    <row r="31" spans="2:8" x14ac:dyDescent="0.25">
      <c r="B31" s="64">
        <v>44190</v>
      </c>
      <c r="C31" s="65" t="s">
        <v>8</v>
      </c>
      <c r="D31" s="61">
        <v>1692058</v>
      </c>
      <c r="E31" s="61">
        <v>1153640</v>
      </c>
      <c r="F31" s="61">
        <v>517378</v>
      </c>
      <c r="G31" s="61">
        <v>246021</v>
      </c>
      <c r="H31" s="61">
        <v>102691</v>
      </c>
    </row>
    <row r="32" spans="2:8" x14ac:dyDescent="0.25">
      <c r="B32" s="64">
        <v>44191</v>
      </c>
      <c r="C32" s="65" t="s">
        <v>9</v>
      </c>
      <c r="D32" s="61">
        <v>336194</v>
      </c>
      <c r="E32" s="61">
        <v>171651</v>
      </c>
      <c r="F32" s="61">
        <v>84520</v>
      </c>
      <c r="G32" s="61">
        <v>27952</v>
      </c>
      <c r="H32" s="61">
        <v>10963</v>
      </c>
    </row>
    <row r="33" spans="2:8" x14ac:dyDescent="0.25">
      <c r="B33" s="64">
        <v>44192</v>
      </c>
      <c r="C33" s="65" t="s">
        <v>3</v>
      </c>
      <c r="D33" s="61">
        <v>221566</v>
      </c>
      <c r="E33" s="61">
        <v>113135</v>
      </c>
      <c r="F33" s="61">
        <v>52048</v>
      </c>
      <c r="G33" s="61">
        <v>18231</v>
      </c>
      <c r="H33" s="61">
        <v>9602</v>
      </c>
    </row>
    <row r="34" spans="2:8" x14ac:dyDescent="0.25">
      <c r="B34" s="64">
        <v>44193</v>
      </c>
      <c r="C34" s="65" t="s">
        <v>4</v>
      </c>
      <c r="D34" s="61">
        <v>1729993</v>
      </c>
      <c r="E34" s="61">
        <v>1151763</v>
      </c>
      <c r="F34" s="61">
        <v>525655</v>
      </c>
      <c r="G34" s="61">
        <v>238816</v>
      </c>
      <c r="H34" s="61">
        <v>94598</v>
      </c>
    </row>
    <row r="35" spans="2:8" x14ac:dyDescent="0.25">
      <c r="B35" s="64">
        <v>44194</v>
      </c>
      <c r="C35" s="65" t="s">
        <v>5</v>
      </c>
      <c r="D35" s="61">
        <v>1704501</v>
      </c>
      <c r="E35" s="61">
        <v>1134598</v>
      </c>
      <c r="F35" s="61">
        <v>508541</v>
      </c>
      <c r="G35" s="61">
        <v>239368</v>
      </c>
      <c r="H35" s="61">
        <v>105761</v>
      </c>
    </row>
    <row r="36" spans="2:8" x14ac:dyDescent="0.25">
      <c r="B36" s="64">
        <v>44195</v>
      </c>
      <c r="C36" s="65" t="s">
        <v>6</v>
      </c>
      <c r="D36" s="61">
        <v>1724375</v>
      </c>
      <c r="E36" s="61">
        <v>1145795</v>
      </c>
      <c r="F36" s="61">
        <v>511070</v>
      </c>
      <c r="G36" s="61">
        <v>243495</v>
      </c>
      <c r="H36" s="61">
        <v>107367</v>
      </c>
    </row>
    <row r="37" spans="2:8" x14ac:dyDescent="0.25">
      <c r="B37" s="64">
        <v>44196</v>
      </c>
      <c r="C37" s="65" t="s">
        <v>7</v>
      </c>
      <c r="D37" s="61">
        <v>1596586</v>
      </c>
      <c r="E37" s="61">
        <v>1068137</v>
      </c>
      <c r="F37" s="61">
        <v>481336</v>
      </c>
      <c r="G37" s="61">
        <v>230753</v>
      </c>
      <c r="H37" s="61">
        <v>98073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showGridLines="0" workbookViewId="0">
      <pane ySplit="4" topLeftCell="A5" activePane="bottomLeft" state="frozenSplit"/>
      <selection pane="bottomLeft" activeCell="B3" sqref="B3"/>
    </sheetView>
  </sheetViews>
  <sheetFormatPr defaultRowHeight="15" x14ac:dyDescent="0.25"/>
  <cols>
    <col min="2" max="2" width="19.140625" customWidth="1"/>
    <col min="3" max="35" width="13.85546875" customWidth="1"/>
  </cols>
  <sheetData>
    <row r="1" spans="1:26" s="57" customFormat="1" x14ac:dyDescent="0.25">
      <c r="A1" s="56" t="s">
        <v>50</v>
      </c>
    </row>
    <row r="2" spans="1:26" s="57" customFormat="1" ht="14.25" x14ac:dyDescent="0.2">
      <c r="A2" s="58"/>
    </row>
    <row r="3" spans="1:26" s="57" customFormat="1" ht="14.25" x14ac:dyDescent="0.2"/>
    <row r="4" spans="1:26" s="57" customFormat="1" ht="14.25" x14ac:dyDescent="0.2"/>
    <row r="7" spans="1:26" ht="14.45" customHeight="1" x14ac:dyDescent="0.25">
      <c r="B7" s="135"/>
      <c r="C7" s="133" t="s">
        <v>84</v>
      </c>
      <c r="D7" s="133"/>
      <c r="E7" s="132" t="s">
        <v>85</v>
      </c>
      <c r="F7" s="133"/>
      <c r="G7" s="132" t="s">
        <v>86</v>
      </c>
      <c r="H7" s="133"/>
      <c r="I7" s="132" t="s">
        <v>87</v>
      </c>
      <c r="J7" s="133"/>
      <c r="K7" s="132" t="s">
        <v>88</v>
      </c>
      <c r="L7" s="134"/>
      <c r="M7" s="132" t="s">
        <v>89</v>
      </c>
      <c r="N7" s="134"/>
      <c r="O7" s="132" t="s">
        <v>90</v>
      </c>
      <c r="P7" s="134"/>
      <c r="Q7" s="132" t="s">
        <v>91</v>
      </c>
      <c r="R7" s="134"/>
      <c r="S7" s="132" t="s">
        <v>92</v>
      </c>
      <c r="T7" s="134"/>
      <c r="U7" s="132" t="s">
        <v>70</v>
      </c>
      <c r="V7" s="134"/>
      <c r="W7" s="132" t="s">
        <v>75</v>
      </c>
      <c r="X7" s="134"/>
      <c r="Y7" s="132" t="s">
        <v>93</v>
      </c>
      <c r="Z7" s="134"/>
    </row>
    <row r="8" spans="1:26" x14ac:dyDescent="0.25">
      <c r="B8" s="136"/>
      <c r="C8" s="59" t="s">
        <v>33</v>
      </c>
      <c r="D8" s="59" t="s">
        <v>34</v>
      </c>
      <c r="E8" s="67" t="s">
        <v>33</v>
      </c>
      <c r="F8" s="59" t="s">
        <v>34</v>
      </c>
      <c r="G8" s="67" t="s">
        <v>33</v>
      </c>
      <c r="H8" s="59" t="s">
        <v>34</v>
      </c>
      <c r="I8" s="67" t="s">
        <v>33</v>
      </c>
      <c r="J8" s="59" t="s">
        <v>34</v>
      </c>
      <c r="K8" s="67" t="s">
        <v>33</v>
      </c>
      <c r="L8" s="68" t="s">
        <v>34</v>
      </c>
      <c r="M8" s="67" t="s">
        <v>33</v>
      </c>
      <c r="N8" s="68" t="s">
        <v>34</v>
      </c>
      <c r="O8" s="67" t="s">
        <v>33</v>
      </c>
      <c r="P8" s="68" t="s">
        <v>34</v>
      </c>
      <c r="Q8" s="67" t="s">
        <v>33</v>
      </c>
      <c r="R8" s="68" t="s">
        <v>34</v>
      </c>
      <c r="S8" s="67" t="s">
        <v>33</v>
      </c>
      <c r="T8" s="68" t="s">
        <v>34</v>
      </c>
      <c r="U8" s="67" t="s">
        <v>33</v>
      </c>
      <c r="V8" s="68" t="s">
        <v>34</v>
      </c>
      <c r="W8" s="67" t="s">
        <v>33</v>
      </c>
      <c r="X8" s="68" t="s">
        <v>34</v>
      </c>
      <c r="Y8" s="67" t="s">
        <v>33</v>
      </c>
      <c r="Z8" s="68" t="s">
        <v>34</v>
      </c>
    </row>
    <row r="9" spans="1:26" x14ac:dyDescent="0.25">
      <c r="B9" s="65" t="s">
        <v>48</v>
      </c>
      <c r="C9" s="66">
        <v>4312341</v>
      </c>
      <c r="D9" s="66">
        <v>1462639</v>
      </c>
      <c r="E9" s="69">
        <v>4018222</v>
      </c>
      <c r="F9" s="70">
        <v>1751551</v>
      </c>
      <c r="G9" s="69">
        <v>2693571</v>
      </c>
      <c r="H9" s="70">
        <v>1096213</v>
      </c>
      <c r="I9" s="69">
        <v>386623</v>
      </c>
      <c r="J9" s="70">
        <v>18716</v>
      </c>
      <c r="K9" s="71">
        <v>570741</v>
      </c>
      <c r="L9" s="72">
        <v>9148</v>
      </c>
      <c r="M9" s="71">
        <v>2114683</v>
      </c>
      <c r="N9" s="72">
        <v>529238</v>
      </c>
      <c r="O9" s="71">
        <v>3388514</v>
      </c>
      <c r="P9" s="72">
        <v>1185806</v>
      </c>
      <c r="Q9" s="71">
        <v>3246433</v>
      </c>
      <c r="R9" s="72">
        <v>1838290</v>
      </c>
      <c r="S9" s="71">
        <v>3094682</v>
      </c>
      <c r="T9" s="72">
        <v>1125089</v>
      </c>
      <c r="U9" s="71">
        <v>2999085</v>
      </c>
      <c r="V9" s="72">
        <v>1334684</v>
      </c>
      <c r="W9" s="71">
        <v>2097643</v>
      </c>
      <c r="X9" s="72">
        <v>737991</v>
      </c>
      <c r="Y9" s="71">
        <v>1950260</v>
      </c>
      <c r="Z9" s="72">
        <v>63339</v>
      </c>
    </row>
    <row r="10" spans="1:26" x14ac:dyDescent="0.25">
      <c r="B10" s="65" t="s">
        <v>47</v>
      </c>
      <c r="C10" s="66">
        <v>9730211</v>
      </c>
      <c r="D10" s="66">
        <v>2881972</v>
      </c>
      <c r="E10" s="69">
        <v>8902592</v>
      </c>
      <c r="F10" s="70">
        <v>3415631</v>
      </c>
      <c r="G10" s="69">
        <v>5701130</v>
      </c>
      <c r="H10" s="70">
        <v>1885084</v>
      </c>
      <c r="I10" s="69">
        <v>1141959</v>
      </c>
      <c r="J10" s="70">
        <v>81414</v>
      </c>
      <c r="K10" s="69">
        <v>1554647</v>
      </c>
      <c r="L10" s="73">
        <v>69457</v>
      </c>
      <c r="M10" s="69">
        <v>4398490</v>
      </c>
      <c r="N10" s="73">
        <v>1025602</v>
      </c>
      <c r="O10" s="69">
        <v>5696685</v>
      </c>
      <c r="P10" s="73">
        <v>1715980</v>
      </c>
      <c r="Q10" s="69">
        <v>5602104</v>
      </c>
      <c r="R10" s="73">
        <v>2466863</v>
      </c>
      <c r="S10" s="69">
        <v>6095825</v>
      </c>
      <c r="T10" s="73">
        <v>1921471</v>
      </c>
      <c r="U10" s="69">
        <v>6294399</v>
      </c>
      <c r="V10" s="73">
        <v>2357700</v>
      </c>
      <c r="W10" s="69">
        <v>5131679</v>
      </c>
      <c r="X10" s="73">
        <v>1624786</v>
      </c>
      <c r="Y10" s="69">
        <v>4978053</v>
      </c>
      <c r="Z10" s="73">
        <v>166543</v>
      </c>
    </row>
    <row r="11" spans="1:26" x14ac:dyDescent="0.25">
      <c r="B11" s="65" t="s">
        <v>46</v>
      </c>
      <c r="C11" s="66">
        <v>19830840</v>
      </c>
      <c r="D11" s="66">
        <v>5128475</v>
      </c>
      <c r="E11" s="69">
        <v>18548284</v>
      </c>
      <c r="F11" s="70">
        <v>5938794</v>
      </c>
      <c r="G11" s="69">
        <v>12402598</v>
      </c>
      <c r="H11" s="70">
        <v>3390394</v>
      </c>
      <c r="I11" s="69">
        <v>2527017</v>
      </c>
      <c r="J11" s="70">
        <v>183650</v>
      </c>
      <c r="K11" s="69">
        <v>3506182</v>
      </c>
      <c r="L11" s="73">
        <v>177654</v>
      </c>
      <c r="M11" s="69">
        <v>8908054</v>
      </c>
      <c r="N11" s="73">
        <v>1943513</v>
      </c>
      <c r="O11" s="69">
        <v>10725442</v>
      </c>
      <c r="P11" s="73">
        <v>3181303</v>
      </c>
      <c r="Q11" s="69">
        <v>10437241</v>
      </c>
      <c r="R11" s="73">
        <v>3924107</v>
      </c>
      <c r="S11" s="69">
        <v>11764069</v>
      </c>
      <c r="T11" s="73">
        <v>3247495</v>
      </c>
      <c r="U11" s="69">
        <v>12223814</v>
      </c>
      <c r="V11" s="73">
        <v>3913335</v>
      </c>
      <c r="W11" s="69">
        <v>10483620</v>
      </c>
      <c r="X11" s="73">
        <v>2944381</v>
      </c>
      <c r="Y11" s="69">
        <v>10886161</v>
      </c>
      <c r="Z11" s="73">
        <v>489798</v>
      </c>
    </row>
    <row r="12" spans="1:26" x14ac:dyDescent="0.25">
      <c r="B12" s="65" t="s">
        <v>45</v>
      </c>
      <c r="C12" s="66">
        <v>46729636</v>
      </c>
      <c r="D12" s="66">
        <v>12532657</v>
      </c>
      <c r="E12" s="69">
        <v>43002773</v>
      </c>
      <c r="F12" s="70">
        <v>14557306</v>
      </c>
      <c r="G12" s="69">
        <v>27631364</v>
      </c>
      <c r="H12" s="70">
        <v>7868245</v>
      </c>
      <c r="I12" s="69">
        <v>5035285</v>
      </c>
      <c r="J12" s="70">
        <v>312111</v>
      </c>
      <c r="K12" s="69">
        <v>6897467</v>
      </c>
      <c r="L12" s="73">
        <v>205843</v>
      </c>
      <c r="M12" s="69">
        <v>18794691</v>
      </c>
      <c r="N12" s="73">
        <v>4048567</v>
      </c>
      <c r="O12" s="69">
        <v>23679486</v>
      </c>
      <c r="P12" s="73">
        <v>6382108</v>
      </c>
      <c r="Q12" s="69">
        <v>22986582</v>
      </c>
      <c r="R12" s="73">
        <v>9079107</v>
      </c>
      <c r="S12" s="69">
        <v>25756794</v>
      </c>
      <c r="T12" s="73">
        <v>7278840</v>
      </c>
      <c r="U12" s="69">
        <v>27120568</v>
      </c>
      <c r="V12" s="73">
        <v>9072579</v>
      </c>
      <c r="W12" s="69">
        <v>23226075</v>
      </c>
      <c r="X12" s="73">
        <v>6718841</v>
      </c>
      <c r="Y12" s="69">
        <v>23995493</v>
      </c>
      <c r="Z12" s="73">
        <v>1007212</v>
      </c>
    </row>
    <row r="13" spans="1:26" x14ac:dyDescent="0.25">
      <c r="B13" s="65" t="s">
        <v>44</v>
      </c>
      <c r="C13" s="66">
        <v>74196296</v>
      </c>
      <c r="D13" s="66">
        <v>18919776</v>
      </c>
      <c r="E13" s="69">
        <v>71018349</v>
      </c>
      <c r="F13" s="70">
        <v>21517085</v>
      </c>
      <c r="G13" s="69">
        <v>47900775</v>
      </c>
      <c r="H13" s="70">
        <v>12652516</v>
      </c>
      <c r="I13" s="69">
        <v>11512751</v>
      </c>
      <c r="J13" s="70">
        <v>744999</v>
      </c>
      <c r="K13" s="74">
        <v>13921405</v>
      </c>
      <c r="L13" s="75">
        <v>694297</v>
      </c>
      <c r="M13" s="74">
        <v>33241999</v>
      </c>
      <c r="N13" s="75">
        <v>7155064</v>
      </c>
      <c r="O13" s="74">
        <v>40824811</v>
      </c>
      <c r="P13" s="75">
        <v>11889888</v>
      </c>
      <c r="Q13" s="74">
        <v>40106867</v>
      </c>
      <c r="R13" s="75">
        <v>15197429</v>
      </c>
      <c r="S13" s="74">
        <v>44519710</v>
      </c>
      <c r="T13" s="75">
        <v>12020876</v>
      </c>
      <c r="U13" s="74">
        <v>46676807</v>
      </c>
      <c r="V13" s="75">
        <v>14480387</v>
      </c>
      <c r="W13" s="74">
        <v>39584793</v>
      </c>
      <c r="X13" s="75">
        <v>10808752</v>
      </c>
      <c r="Y13" s="74">
        <v>36360028</v>
      </c>
      <c r="Z13" s="75">
        <v>2008288</v>
      </c>
    </row>
    <row r="14" spans="1:26" x14ac:dyDescent="0.25">
      <c r="B14" s="76" t="s">
        <v>10</v>
      </c>
      <c r="C14" s="62">
        <f t="shared" ref="C14:S14" si="0">SUM(C9:C13)</f>
        <v>154799324</v>
      </c>
      <c r="D14" s="62">
        <f t="shared" si="0"/>
        <v>40925519</v>
      </c>
      <c r="E14" s="77">
        <f t="shared" si="0"/>
        <v>145490220</v>
      </c>
      <c r="F14" s="62">
        <f t="shared" si="0"/>
        <v>47180367</v>
      </c>
      <c r="G14" s="77">
        <f t="shared" si="0"/>
        <v>96329438</v>
      </c>
      <c r="H14" s="62">
        <f t="shared" si="0"/>
        <v>26892452</v>
      </c>
      <c r="I14" s="77">
        <f t="shared" si="0"/>
        <v>20603635</v>
      </c>
      <c r="J14" s="62">
        <f t="shared" si="0"/>
        <v>1340890</v>
      </c>
      <c r="K14" s="77">
        <f t="shared" si="0"/>
        <v>26450442</v>
      </c>
      <c r="L14" s="78">
        <f t="shared" si="0"/>
        <v>1156399</v>
      </c>
      <c r="M14" s="77">
        <f t="shared" si="0"/>
        <v>67457917</v>
      </c>
      <c r="N14" s="78">
        <f t="shared" si="0"/>
        <v>14701984</v>
      </c>
      <c r="O14" s="77">
        <f t="shared" si="0"/>
        <v>84314938</v>
      </c>
      <c r="P14" s="78">
        <f t="shared" si="0"/>
        <v>24355085</v>
      </c>
      <c r="Q14" s="77">
        <f t="shared" si="0"/>
        <v>82379227</v>
      </c>
      <c r="R14" s="78">
        <f>SUM(R9:R13)</f>
        <v>32505796</v>
      </c>
      <c r="S14" s="77">
        <f t="shared" si="0"/>
        <v>91231080</v>
      </c>
      <c r="T14" s="78">
        <f>SUM(T9:T13)</f>
        <v>25593771</v>
      </c>
      <c r="U14" s="77">
        <f t="shared" ref="U14:Z14" si="1">SUM(U9:U13)</f>
        <v>95314673</v>
      </c>
      <c r="V14" s="78">
        <f t="shared" si="1"/>
        <v>31158685</v>
      </c>
      <c r="W14" s="77">
        <f t="shared" si="1"/>
        <v>80523810</v>
      </c>
      <c r="X14" s="78">
        <f t="shared" si="1"/>
        <v>22834751</v>
      </c>
      <c r="Y14" s="77">
        <f t="shared" si="1"/>
        <v>78169995</v>
      </c>
      <c r="Z14" s="78">
        <f t="shared" si="1"/>
        <v>3735180</v>
      </c>
    </row>
    <row r="17" spans="2:35" ht="14.45" customHeight="1" x14ac:dyDescent="0.25">
      <c r="B17" s="135"/>
      <c r="C17" s="133" t="s">
        <v>94</v>
      </c>
      <c r="D17" s="133"/>
      <c r="E17" s="133"/>
      <c r="F17" s="132" t="s">
        <v>95</v>
      </c>
      <c r="G17" s="133"/>
      <c r="H17" s="134"/>
      <c r="I17" s="132" t="s">
        <v>106</v>
      </c>
      <c r="J17" s="133"/>
      <c r="K17" s="134"/>
      <c r="L17" s="132" t="s">
        <v>97</v>
      </c>
      <c r="M17" s="133"/>
      <c r="N17" s="134"/>
      <c r="O17" s="132" t="s">
        <v>98</v>
      </c>
      <c r="P17" s="133"/>
      <c r="Q17" s="134"/>
      <c r="R17" s="132" t="s">
        <v>99</v>
      </c>
      <c r="S17" s="133"/>
      <c r="T17" s="134"/>
      <c r="U17" s="132" t="s">
        <v>100</v>
      </c>
      <c r="V17" s="133"/>
      <c r="W17" s="134"/>
      <c r="X17" s="132" t="s">
        <v>101</v>
      </c>
      <c r="Y17" s="133"/>
      <c r="Z17" s="134"/>
      <c r="AA17" s="132" t="s">
        <v>102</v>
      </c>
      <c r="AB17" s="133"/>
      <c r="AC17" s="134"/>
      <c r="AD17" s="132" t="s">
        <v>103</v>
      </c>
      <c r="AE17" s="133"/>
      <c r="AF17" s="134"/>
      <c r="AG17" s="132" t="s">
        <v>104</v>
      </c>
      <c r="AH17" s="133"/>
      <c r="AI17" s="134"/>
    </row>
    <row r="18" spans="2:35" x14ac:dyDescent="0.25">
      <c r="B18" s="136"/>
      <c r="C18" s="59" t="s">
        <v>33</v>
      </c>
      <c r="D18" s="59" t="s">
        <v>34</v>
      </c>
      <c r="E18" s="59" t="s">
        <v>11</v>
      </c>
      <c r="F18" s="67" t="s">
        <v>33</v>
      </c>
      <c r="G18" s="59" t="s">
        <v>34</v>
      </c>
      <c r="H18" s="68" t="s">
        <v>11</v>
      </c>
      <c r="I18" s="67" t="s">
        <v>33</v>
      </c>
      <c r="J18" s="59" t="s">
        <v>34</v>
      </c>
      <c r="K18" s="68" t="s">
        <v>11</v>
      </c>
      <c r="L18" s="67" t="s">
        <v>33</v>
      </c>
      <c r="M18" s="59" t="s">
        <v>34</v>
      </c>
      <c r="N18" s="68" t="s">
        <v>11</v>
      </c>
      <c r="O18" s="67" t="s">
        <v>33</v>
      </c>
      <c r="P18" s="59" t="s">
        <v>34</v>
      </c>
      <c r="Q18" s="68" t="s">
        <v>11</v>
      </c>
      <c r="R18" s="67" t="s">
        <v>33</v>
      </c>
      <c r="S18" s="59" t="s">
        <v>34</v>
      </c>
      <c r="T18" s="68" t="s">
        <v>11</v>
      </c>
      <c r="U18" s="67" t="s">
        <v>33</v>
      </c>
      <c r="V18" s="59" t="s">
        <v>34</v>
      </c>
      <c r="W18" s="68" t="s">
        <v>11</v>
      </c>
      <c r="X18" s="67" t="s">
        <v>33</v>
      </c>
      <c r="Y18" s="59" t="s">
        <v>34</v>
      </c>
      <c r="Z18" s="68" t="s">
        <v>11</v>
      </c>
      <c r="AA18" s="67" t="s">
        <v>33</v>
      </c>
      <c r="AB18" s="59" t="s">
        <v>34</v>
      </c>
      <c r="AC18" s="68" t="s">
        <v>11</v>
      </c>
      <c r="AD18" s="67" t="s">
        <v>33</v>
      </c>
      <c r="AE18" s="59" t="s">
        <v>34</v>
      </c>
      <c r="AF18" s="68" t="s">
        <v>11</v>
      </c>
      <c r="AG18" s="67" t="s">
        <v>33</v>
      </c>
      <c r="AH18" s="59" t="s">
        <v>34</v>
      </c>
      <c r="AI18" s="68" t="s">
        <v>11</v>
      </c>
    </row>
    <row r="19" spans="2:35" x14ac:dyDescent="0.25">
      <c r="B19" s="65" t="s">
        <v>48</v>
      </c>
      <c r="C19" s="14">
        <f>(Y9/C9)-1</f>
        <v>-0.54774912280823806</v>
      </c>
      <c r="D19" s="4">
        <f>(Z9/D9)-1</f>
        <v>-0.95669539783911139</v>
      </c>
      <c r="E19" s="13">
        <f>(SUM(Y9:Z9)/SUM(C9:D9))-1</f>
        <v>-0.65132364094767425</v>
      </c>
      <c r="F19" s="14">
        <f>(Y9/E9)-1</f>
        <v>-0.51464603001028819</v>
      </c>
      <c r="G19" s="4">
        <f>(Z9/F9)-1</f>
        <v>-0.96383833528113083</v>
      </c>
      <c r="H19" s="13">
        <f>(SUM(Y9:Z9)/SUM(E9:F9))-1</f>
        <v>-0.65100897383657896</v>
      </c>
      <c r="I19" s="14">
        <f>(Y9/G9)-1</f>
        <v>-0.27595745573441355</v>
      </c>
      <c r="J19" s="4">
        <f>(Z9/H9)-1</f>
        <v>-0.94222017071499786</v>
      </c>
      <c r="K19" s="13">
        <f>(SUM(Y9:Z9)/SUM(G9:H9))-1</f>
        <v>-0.46867710666359874</v>
      </c>
      <c r="L19" s="14">
        <f>(Y9/I9)-1</f>
        <v>4.0443455252274179</v>
      </c>
      <c r="M19" s="4">
        <f>(Z9/J9)-1</f>
        <v>2.3842167129728575</v>
      </c>
      <c r="N19" s="13">
        <f>(SUM(Y9:Z9)/SUM(I9:J9))-1</f>
        <v>3.9676912411586347</v>
      </c>
      <c r="O19" s="14">
        <f>(Y9/K9)-1</f>
        <v>2.4170665853688451</v>
      </c>
      <c r="P19" s="4">
        <f>(Z9/L9)-1</f>
        <v>5.9238084827284654</v>
      </c>
      <c r="Q19" s="13">
        <f>(SUM(Y9:Z9)/SUM(K9:L9))-1</f>
        <v>2.472386956814149</v>
      </c>
      <c r="R19" s="14">
        <f>(Y9/M9)-1</f>
        <v>-7.7753024921465741E-2</v>
      </c>
      <c r="S19" s="4">
        <f>(Z9/N9)-1</f>
        <v>-0.88032038515752842</v>
      </c>
      <c r="T19" s="13">
        <f>(SUM(Y9:Z9)/SUM(M9:N9))-1</f>
        <v>-0.23840424884102063</v>
      </c>
      <c r="U19" s="14">
        <f>(Y9/O9)-1</f>
        <v>-0.42444977355855695</v>
      </c>
      <c r="V19" s="4">
        <f>(Z9/P9)-1</f>
        <v>-0.94658569782915591</v>
      </c>
      <c r="W19" s="13">
        <f>(SUM(Y9:Z9)/SUM(O9:P9))-1</f>
        <v>-0.55980364294583673</v>
      </c>
      <c r="X19" s="14">
        <f>(Y9/Q9)-1</f>
        <v>-0.39926066547499983</v>
      </c>
      <c r="Y19" s="4">
        <f>(Z9/R9)-1</f>
        <v>-0.96554460939242448</v>
      </c>
      <c r="Z19" s="13">
        <f>(SUM(Y9:Z9)/SUM(Q9:R9))-1</f>
        <v>-0.60399042386379742</v>
      </c>
      <c r="AA19" s="14">
        <f>(Y9/S9)-1</f>
        <v>-0.36980277779752491</v>
      </c>
      <c r="AB19" s="4">
        <f>(Z9/T9)-1</f>
        <v>-0.94370312037536586</v>
      </c>
      <c r="AC19" s="13">
        <f>(SUM(Y9:Z9)/SUM(S9:T9))-1</f>
        <v>-0.52281794438608165</v>
      </c>
      <c r="AD19" s="14">
        <f>(Y9/U9)-1</f>
        <v>-0.34971499640723758</v>
      </c>
      <c r="AE19" s="4">
        <f>(Z9/V9)-1</f>
        <v>-0.95254382310719243</v>
      </c>
      <c r="AF19" s="13">
        <f>(SUM(Y9:Z9)/SUM(U9:V9))-1</f>
        <v>-0.53537002087559349</v>
      </c>
      <c r="AG19" s="14">
        <f>(Y9/W9)-1</f>
        <v>-7.0261240830780114E-2</v>
      </c>
      <c r="AH19" s="4">
        <f>(Z9/X9)-1</f>
        <v>-0.91417375008638313</v>
      </c>
      <c r="AI19" s="13">
        <f>(SUM(Y9:Z9)/SUM(W9:X9))-1</f>
        <v>-0.2898946055802688</v>
      </c>
    </row>
    <row r="20" spans="2:35" x14ac:dyDescent="0.25">
      <c r="B20" s="65" t="s">
        <v>47</v>
      </c>
      <c r="C20" s="12">
        <f t="shared" ref="C20:D24" si="2">(Y10/C10)-1</f>
        <v>-0.4883920811172543</v>
      </c>
      <c r="D20" s="5">
        <f t="shared" si="2"/>
        <v>-0.94221213807767734</v>
      </c>
      <c r="E20" s="11">
        <f t="shared" ref="E20:E24" si="3">(SUM(Y10:Z10)/SUM(C10:D10))-1</f>
        <v>-0.59209313724673995</v>
      </c>
      <c r="F20" s="12">
        <f t="shared" ref="F20:G24" si="4">(Y10/E10)-1</f>
        <v>-0.44083105234969766</v>
      </c>
      <c r="G20" s="5">
        <f t="shared" si="4"/>
        <v>-0.95124092737183852</v>
      </c>
      <c r="H20" s="11">
        <f t="shared" ref="H20:H24" si="5">(SUM(Y10:Z10)/SUM(E10:F10))-1</f>
        <v>-0.58235891654177718</v>
      </c>
      <c r="I20" s="12">
        <f t="shared" ref="I20:J24" si="6">(Y10/G10)-1</f>
        <v>-0.12683047045059492</v>
      </c>
      <c r="J20" s="5">
        <f t="shared" si="6"/>
        <v>-0.91165221284568754</v>
      </c>
      <c r="K20" s="11">
        <f t="shared" ref="K20:K24" si="7">(SUM(Y10:Z10)/SUM(G10:H10))-1</f>
        <v>-0.32184934408652321</v>
      </c>
      <c r="L20" s="12">
        <f t="shared" ref="L20:M24" si="8">(Y10/I10)-1</f>
        <v>3.3592221787297092</v>
      </c>
      <c r="M20" s="5">
        <f t="shared" si="8"/>
        <v>1.0456309725600019</v>
      </c>
      <c r="N20" s="11">
        <f t="shared" ref="N20:N24" si="9">(SUM(Y10:Z10)/SUM(I10:J10))-1</f>
        <v>3.2052554699180051</v>
      </c>
      <c r="O20" s="12">
        <f t="shared" ref="O20:P24" si="10">(Y10/K10)-1</f>
        <v>2.2020471528263328</v>
      </c>
      <c r="P20" s="5">
        <f t="shared" si="10"/>
        <v>1.397785680348993</v>
      </c>
      <c r="Q20" s="11">
        <f t="shared" ref="Q20:Q24" si="11">(SUM(Y10:Z10)/SUM(K10:L10))-1</f>
        <v>2.1676518252525701</v>
      </c>
      <c r="R20" s="12">
        <f t="shared" ref="R20:S24" si="12">(Y10/M10)-1</f>
        <v>0.13176408267382667</v>
      </c>
      <c r="S20" s="5">
        <f t="shared" si="12"/>
        <v>-0.83761439622777645</v>
      </c>
      <c r="T20" s="11">
        <f t="shared" ref="T20:T24" si="13">(SUM(Y10:Z10)/SUM(M10:N10))-1</f>
        <v>-5.1528624514480925E-2</v>
      </c>
      <c r="U20" s="12">
        <f t="shared" ref="U20:V24" si="14">(Y10/O10)-1</f>
        <v>-0.12614915516655745</v>
      </c>
      <c r="V20" s="5">
        <f t="shared" si="14"/>
        <v>-0.90294583852958654</v>
      </c>
      <c r="W20" s="11">
        <f t="shared" ref="W20:W24" si="15">(SUM(Y10:Z10)/SUM(O10:P10))-1</f>
        <v>-0.30597214362176084</v>
      </c>
      <c r="X20" s="12">
        <f t="shared" ref="X20:Y24" si="16">(Y10/Q10)-1</f>
        <v>-0.11139582556839356</v>
      </c>
      <c r="Y20" s="5">
        <f t="shared" si="16"/>
        <v>-0.93248794116252098</v>
      </c>
      <c r="Z20" s="11">
        <f t="shared" ref="Z20:Z24" si="17">(SUM(Y10:Z10)/SUM(Q10:R10))-1</f>
        <v>-0.36242198040963602</v>
      </c>
      <c r="AA20" s="12">
        <f t="shared" ref="AA20:AB24" si="18">(Y10/S10)-1</f>
        <v>-0.18336681253152776</v>
      </c>
      <c r="AB20" s="5">
        <f t="shared" si="18"/>
        <v>-0.91332525965783506</v>
      </c>
      <c r="AC20" s="11">
        <f t="shared" ref="AC20:AC24" si="19">(SUM(V10:W10)/SUM(T10:U10))-1</f>
        <v>-8.8425328054119623E-2</v>
      </c>
      <c r="AD20" s="12">
        <f t="shared" ref="AD20:AE24" si="20">(Y10/U10)-1</f>
        <v>-0.20912973581751015</v>
      </c>
      <c r="AE20" s="5">
        <f t="shared" si="20"/>
        <v>-0.92936209017262583</v>
      </c>
      <c r="AF20" s="11">
        <f t="shared" ref="AF20:AF24" si="21">(SUM(Y10:Z10)/SUM(U10:V10))-1</f>
        <v>-0.40539330398322992</v>
      </c>
      <c r="AG20" s="12">
        <f t="shared" ref="AG20:AH24" si="22">(Y10/W10)-1</f>
        <v>-2.9936790668317337E-2</v>
      </c>
      <c r="AH20" s="5">
        <f t="shared" si="22"/>
        <v>-0.89749850134109965</v>
      </c>
      <c r="AI20" s="11">
        <f t="shared" ref="AI20:AI24" si="23">(SUM(Y10:Z10)/SUM(W10:X10))-1</f>
        <v>-0.23856691331931712</v>
      </c>
    </row>
    <row r="21" spans="2:35" x14ac:dyDescent="0.25">
      <c r="B21" s="65" t="s">
        <v>46</v>
      </c>
      <c r="C21" s="12">
        <f t="shared" si="2"/>
        <v>-0.45104892178041878</v>
      </c>
      <c r="D21" s="5">
        <f t="shared" si="2"/>
        <v>-0.90449441598135893</v>
      </c>
      <c r="E21" s="11">
        <f t="shared" si="3"/>
        <v>-0.54421990347090854</v>
      </c>
      <c r="F21" s="12">
        <f t="shared" si="4"/>
        <v>-0.41309066650046977</v>
      </c>
      <c r="G21" s="5">
        <f t="shared" si="4"/>
        <v>-0.91752567945613195</v>
      </c>
      <c r="H21" s="11">
        <f t="shared" si="5"/>
        <v>-0.53543011542659358</v>
      </c>
      <c r="I21" s="12">
        <f t="shared" si="6"/>
        <v>-0.12226768939862442</v>
      </c>
      <c r="J21" s="5">
        <f t="shared" si="6"/>
        <v>-0.85553360464889927</v>
      </c>
      <c r="K21" s="11">
        <f t="shared" si="7"/>
        <v>-0.2796831024798847</v>
      </c>
      <c r="L21" s="12">
        <f t="shared" si="8"/>
        <v>3.3079096816523199</v>
      </c>
      <c r="M21" s="5">
        <f t="shared" si="8"/>
        <v>1.6670187857337329</v>
      </c>
      <c r="N21" s="11">
        <f t="shared" si="9"/>
        <v>3.1967379246510177</v>
      </c>
      <c r="O21" s="12">
        <f t="shared" si="10"/>
        <v>2.1048476662078581</v>
      </c>
      <c r="P21" s="5">
        <f t="shared" si="10"/>
        <v>1.7570333344591171</v>
      </c>
      <c r="Q21" s="11">
        <f t="shared" si="11"/>
        <v>2.0880742248026243</v>
      </c>
      <c r="R21" s="12">
        <f t="shared" si="12"/>
        <v>0.22205826323010625</v>
      </c>
      <c r="S21" s="5">
        <f t="shared" si="12"/>
        <v>-0.74798316244861751</v>
      </c>
      <c r="T21" s="11">
        <f t="shared" si="13"/>
        <v>4.8324080752577103E-2</v>
      </c>
      <c r="U21" s="12">
        <f t="shared" si="14"/>
        <v>1.4984836988536143E-2</v>
      </c>
      <c r="V21" s="5">
        <f t="shared" si="14"/>
        <v>-0.8460385571572403</v>
      </c>
      <c r="W21" s="11">
        <f t="shared" si="15"/>
        <v>-0.1819826278543254</v>
      </c>
      <c r="X21" s="12">
        <f t="shared" si="16"/>
        <v>4.30113667012193E-2</v>
      </c>
      <c r="Y21" s="5">
        <f t="shared" si="16"/>
        <v>-0.87518230262324648</v>
      </c>
      <c r="Z21" s="11">
        <f t="shared" si="17"/>
        <v>-0.20787665614676287</v>
      </c>
      <c r="AA21" s="12">
        <f t="shared" si="18"/>
        <v>-7.4626219890413736E-2</v>
      </c>
      <c r="AB21" s="5">
        <f t="shared" si="18"/>
        <v>-0.84917667309726419</v>
      </c>
      <c r="AC21" s="11">
        <f t="shared" si="19"/>
        <v>-6.9441700117294558E-2</v>
      </c>
      <c r="AD21" s="12">
        <f t="shared" si="20"/>
        <v>-0.10943008458734726</v>
      </c>
      <c r="AE21" s="5">
        <f t="shared" si="20"/>
        <v>-0.87483872451502365</v>
      </c>
      <c r="AF21" s="11">
        <f t="shared" si="21"/>
        <v>-0.29504530199231604</v>
      </c>
      <c r="AG21" s="12">
        <f t="shared" si="22"/>
        <v>3.8397137629940792E-2</v>
      </c>
      <c r="AH21" s="5">
        <f t="shared" si="22"/>
        <v>-0.83364992506064939</v>
      </c>
      <c r="AI21" s="11">
        <f t="shared" si="23"/>
        <v>-0.15281812981693998</v>
      </c>
    </row>
    <row r="22" spans="2:35" x14ac:dyDescent="0.25">
      <c r="B22" s="65" t="s">
        <v>45</v>
      </c>
      <c r="C22" s="12">
        <f t="shared" si="2"/>
        <v>-0.48650374678715669</v>
      </c>
      <c r="D22" s="5">
        <f t="shared" si="2"/>
        <v>-0.91963300360011446</v>
      </c>
      <c r="E22" s="11">
        <f t="shared" si="3"/>
        <v>-0.57810095198307632</v>
      </c>
      <c r="F22" s="12">
        <f t="shared" si="4"/>
        <v>-0.44200126349991431</v>
      </c>
      <c r="G22" s="5">
        <f t="shared" si="4"/>
        <v>-0.93081054969923693</v>
      </c>
      <c r="H22" s="11">
        <f t="shared" si="5"/>
        <v>-0.56562420631841037</v>
      </c>
      <c r="I22" s="12">
        <f t="shared" si="6"/>
        <v>-0.13158492646255171</v>
      </c>
      <c r="J22" s="5">
        <f t="shared" si="6"/>
        <v>-0.87199025958139331</v>
      </c>
      <c r="K22" s="11">
        <f t="shared" si="7"/>
        <v>-0.29569069338200316</v>
      </c>
      <c r="L22" s="12">
        <f t="shared" si="8"/>
        <v>3.7654686874725067</v>
      </c>
      <c r="M22" s="5">
        <f t="shared" si="8"/>
        <v>2.2270954884640402</v>
      </c>
      <c r="N22" s="11">
        <f t="shared" si="9"/>
        <v>3.6756785919726163</v>
      </c>
      <c r="O22" s="12">
        <f t="shared" si="10"/>
        <v>2.4788847848057847</v>
      </c>
      <c r="P22" s="5">
        <f t="shared" si="10"/>
        <v>3.8931078540441018</v>
      </c>
      <c r="Q22" s="11">
        <f t="shared" si="11"/>
        <v>2.5198667944943978</v>
      </c>
      <c r="R22" s="12">
        <f t="shared" si="12"/>
        <v>0.27671654724198436</v>
      </c>
      <c r="S22" s="5">
        <f t="shared" si="12"/>
        <v>-0.75121765306094723</v>
      </c>
      <c r="T22" s="11">
        <f t="shared" si="13"/>
        <v>9.4533231643227023E-2</v>
      </c>
      <c r="U22" s="12">
        <f t="shared" si="14"/>
        <v>1.3345179874259205E-2</v>
      </c>
      <c r="V22" s="5">
        <f t="shared" si="14"/>
        <v>-0.84218192484364107</v>
      </c>
      <c r="W22" s="11">
        <f t="shared" si="15"/>
        <v>-0.16828412358972045</v>
      </c>
      <c r="X22" s="12">
        <f t="shared" si="16"/>
        <v>4.3891301455779796E-2</v>
      </c>
      <c r="Y22" s="5">
        <f t="shared" si="16"/>
        <v>-0.8890626578142542</v>
      </c>
      <c r="Z22" s="11">
        <f t="shared" si="17"/>
        <v>-0.220266091896544</v>
      </c>
      <c r="AA22" s="12">
        <f t="shared" si="18"/>
        <v>-6.8381996610292428E-2</v>
      </c>
      <c r="AB22" s="5">
        <f t="shared" si="18"/>
        <v>-0.86162465447791137</v>
      </c>
      <c r="AC22" s="11">
        <f t="shared" si="19"/>
        <v>-6.1069481195722863E-2</v>
      </c>
      <c r="AD22" s="12">
        <f t="shared" si="20"/>
        <v>-0.11522896570602803</v>
      </c>
      <c r="AE22" s="5">
        <f t="shared" si="20"/>
        <v>-0.88898283497999853</v>
      </c>
      <c r="AF22" s="11">
        <f t="shared" si="21"/>
        <v>-0.30918676400258871</v>
      </c>
      <c r="AG22" s="12">
        <f t="shared" si="22"/>
        <v>3.3127336409617181E-2</v>
      </c>
      <c r="AH22" s="5">
        <f t="shared" si="22"/>
        <v>-0.85009140713405773</v>
      </c>
      <c r="AI22" s="11">
        <f t="shared" si="23"/>
        <v>-0.16504340837022213</v>
      </c>
    </row>
    <row r="23" spans="2:35" x14ac:dyDescent="0.25">
      <c r="B23" s="65" t="s">
        <v>44</v>
      </c>
      <c r="C23" s="12">
        <f t="shared" si="2"/>
        <v>-0.50994820550071662</v>
      </c>
      <c r="D23" s="5">
        <f t="shared" si="2"/>
        <v>-0.89385244307332179</v>
      </c>
      <c r="E23" s="11">
        <f t="shared" si="3"/>
        <v>-0.58795173404651346</v>
      </c>
      <c r="F23" s="12">
        <f t="shared" si="4"/>
        <v>-0.48801924415336662</v>
      </c>
      <c r="G23" s="5">
        <f t="shared" si="4"/>
        <v>-0.90666542424310725</v>
      </c>
      <c r="H23" s="11">
        <f t="shared" si="5"/>
        <v>-0.58536622846551944</v>
      </c>
      <c r="I23" s="12">
        <f t="shared" si="6"/>
        <v>-0.24093027722411586</v>
      </c>
      <c r="J23" s="5">
        <f t="shared" si="6"/>
        <v>-0.8412736249454259</v>
      </c>
      <c r="K23" s="11">
        <f t="shared" si="7"/>
        <v>-0.36637108625524584</v>
      </c>
      <c r="L23" s="12">
        <f t="shared" si="8"/>
        <v>2.1582397638930955</v>
      </c>
      <c r="M23" s="5">
        <f t="shared" si="8"/>
        <v>1.6956922089828308</v>
      </c>
      <c r="N23" s="11">
        <f t="shared" si="9"/>
        <v>2.1301271440517224</v>
      </c>
      <c r="O23" s="12">
        <f t="shared" si="10"/>
        <v>1.6118073570878799</v>
      </c>
      <c r="P23" s="5">
        <f t="shared" si="10"/>
        <v>1.8925488659752236</v>
      </c>
      <c r="Q23" s="11">
        <f t="shared" si="11"/>
        <v>1.6251435613561362</v>
      </c>
      <c r="R23" s="12">
        <f t="shared" si="12"/>
        <v>9.3797879002402995E-2</v>
      </c>
      <c r="S23" s="5">
        <f t="shared" si="12"/>
        <v>-0.71931935200020569</v>
      </c>
      <c r="T23" s="11">
        <f t="shared" si="13"/>
        <v>-5.0220160807234904E-2</v>
      </c>
      <c r="U23" s="12">
        <f t="shared" si="14"/>
        <v>-0.10936444996646766</v>
      </c>
      <c r="V23" s="5">
        <f t="shared" si="14"/>
        <v>-0.8310927739605285</v>
      </c>
      <c r="W23" s="11">
        <f t="shared" si="15"/>
        <v>-0.2721514733490179</v>
      </c>
      <c r="X23" s="12">
        <f t="shared" si="16"/>
        <v>-9.3421383425436821E-2</v>
      </c>
      <c r="Y23" s="5">
        <f t="shared" si="16"/>
        <v>-0.8678534375781588</v>
      </c>
      <c r="Z23" s="11">
        <f t="shared" si="17"/>
        <v>-0.30623262974001153</v>
      </c>
      <c r="AA23" s="12">
        <f t="shared" si="18"/>
        <v>-0.18328246073480714</v>
      </c>
      <c r="AB23" s="5">
        <f t="shared" si="18"/>
        <v>-0.83293330702354806</v>
      </c>
      <c r="AC23" s="11">
        <f t="shared" si="19"/>
        <v>-7.8921394563393532E-2</v>
      </c>
      <c r="AD23" s="12">
        <f t="shared" si="20"/>
        <v>-0.22102580838487951</v>
      </c>
      <c r="AE23" s="5">
        <f t="shared" si="20"/>
        <v>-0.86130978405480463</v>
      </c>
      <c r="AF23" s="11">
        <f t="shared" si="21"/>
        <v>-0.37262792011026535</v>
      </c>
      <c r="AG23" s="12">
        <f t="shared" si="22"/>
        <v>-8.146474329169795E-2</v>
      </c>
      <c r="AH23" s="5">
        <f t="shared" si="22"/>
        <v>-0.81419797586252329</v>
      </c>
      <c r="AI23" s="11">
        <f t="shared" si="23"/>
        <v>-0.23862637565981915</v>
      </c>
    </row>
    <row r="24" spans="2:35" x14ac:dyDescent="0.25">
      <c r="B24" s="76" t="s">
        <v>10</v>
      </c>
      <c r="C24" s="10">
        <f>(Y14/C14)-1</f>
        <v>-0.49502366689921717</v>
      </c>
      <c r="D24" s="7">
        <f t="shared" si="2"/>
        <v>-0.90873225089705034</v>
      </c>
      <c r="E24" s="9">
        <f t="shared" si="3"/>
        <v>-0.58152897841384399</v>
      </c>
      <c r="F24" s="10">
        <f t="shared" si="4"/>
        <v>-0.46271306071294693</v>
      </c>
      <c r="G24" s="7">
        <f t="shared" si="4"/>
        <v>-0.92083190026902506</v>
      </c>
      <c r="H24" s="9">
        <f t="shared" si="5"/>
        <v>-0.57489528487293184</v>
      </c>
      <c r="I24" s="10">
        <f t="shared" si="6"/>
        <v>-0.18851395146725547</v>
      </c>
      <c r="J24" s="7">
        <f t="shared" si="6"/>
        <v>-0.86110675218459065</v>
      </c>
      <c r="K24" s="9">
        <f t="shared" si="7"/>
        <v>-0.33530337020475831</v>
      </c>
      <c r="L24" s="10">
        <f t="shared" si="8"/>
        <v>2.793990477893828</v>
      </c>
      <c r="M24" s="7">
        <f t="shared" si="8"/>
        <v>1.7855976254577182</v>
      </c>
      <c r="N24" s="9">
        <f t="shared" si="9"/>
        <v>2.7323740203991655</v>
      </c>
      <c r="O24" s="10">
        <f t="shared" si="10"/>
        <v>1.955337948605925</v>
      </c>
      <c r="P24" s="7">
        <f t="shared" si="10"/>
        <v>2.2300097111810024</v>
      </c>
      <c r="Q24" s="9">
        <f t="shared" si="11"/>
        <v>1.9668434356542277</v>
      </c>
      <c r="R24" s="10">
        <f t="shared" si="12"/>
        <v>0.15879645379503793</v>
      </c>
      <c r="S24" s="7">
        <f t="shared" si="12"/>
        <v>-0.74594041185189708</v>
      </c>
      <c r="T24" s="9">
        <f t="shared" si="13"/>
        <v>-3.1003688770268045E-3</v>
      </c>
      <c r="U24" s="10">
        <f t="shared" si="14"/>
        <v>-7.2880833998834271E-2</v>
      </c>
      <c r="V24" s="7">
        <f t="shared" si="14"/>
        <v>-0.84663654427812507</v>
      </c>
      <c r="W24" s="9">
        <f t="shared" si="15"/>
        <v>-0.24629467502735325</v>
      </c>
      <c r="X24" s="10">
        <f t="shared" si="16"/>
        <v>-5.1095793846184012E-2</v>
      </c>
      <c r="Y24" s="7">
        <f t="shared" si="16"/>
        <v>-0.88509187715323134</v>
      </c>
      <c r="Z24" s="9">
        <f t="shared" si="17"/>
        <v>-0.28706829784070287</v>
      </c>
      <c r="AA24" s="10">
        <f t="shared" si="18"/>
        <v>-0.14316486223773739</v>
      </c>
      <c r="AB24" s="7">
        <f t="shared" si="18"/>
        <v>-0.85405902084534557</v>
      </c>
      <c r="AC24" s="9">
        <f t="shared" si="19"/>
        <v>-7.6305249615155057E-2</v>
      </c>
      <c r="AD24" s="10">
        <f t="shared" si="20"/>
        <v>-0.17987448795003469</v>
      </c>
      <c r="AE24" s="7">
        <f t="shared" si="20"/>
        <v>-0.88012395259941167</v>
      </c>
      <c r="AF24" s="9">
        <f t="shared" si="21"/>
        <v>-0.35239186896579433</v>
      </c>
      <c r="AG24" s="10">
        <f t="shared" si="22"/>
        <v>-2.9231291961967498E-2</v>
      </c>
      <c r="AH24" s="7">
        <f t="shared" si="22"/>
        <v>-0.83642563039115247</v>
      </c>
      <c r="AI24" s="9">
        <f t="shared" si="23"/>
        <v>-0.20756273880399712</v>
      </c>
    </row>
  </sheetData>
  <mergeCells count="25">
    <mergeCell ref="S7:T7"/>
    <mergeCell ref="U7:V7"/>
    <mergeCell ref="W7:X7"/>
    <mergeCell ref="B7:B8"/>
    <mergeCell ref="C7:D7"/>
    <mergeCell ref="E7:F7"/>
    <mergeCell ref="G7:H7"/>
    <mergeCell ref="I7:J7"/>
    <mergeCell ref="K7:L7"/>
    <mergeCell ref="AA17:AC17"/>
    <mergeCell ref="AD17:AF17"/>
    <mergeCell ref="AG17:AI17"/>
    <mergeCell ref="Y7:Z7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M7:N7"/>
    <mergeCell ref="O7:P7"/>
    <mergeCell ref="Q7:R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workbookViewId="0">
      <pane ySplit="4" topLeftCell="A5" activePane="bottomLeft" state="frozenSplit"/>
      <selection pane="bottomLeft" activeCell="B3" sqref="B3"/>
    </sheetView>
  </sheetViews>
  <sheetFormatPr defaultRowHeight="15" x14ac:dyDescent="0.25"/>
  <cols>
    <col min="2" max="2" width="35.85546875" bestFit="1" customWidth="1"/>
    <col min="3" max="35" width="13.42578125" customWidth="1"/>
  </cols>
  <sheetData>
    <row r="1" spans="1:26" s="57" customFormat="1" x14ac:dyDescent="0.25">
      <c r="A1" s="56" t="s">
        <v>67</v>
      </c>
    </row>
    <row r="2" spans="1:26" s="57" customFormat="1" ht="14.25" x14ac:dyDescent="0.2">
      <c r="A2" s="58"/>
    </row>
    <row r="3" spans="1:26" s="57" customFormat="1" ht="14.25" x14ac:dyDescent="0.2"/>
    <row r="4" spans="1:26" s="57" customFormat="1" ht="14.25" x14ac:dyDescent="0.2"/>
    <row r="7" spans="1:26" x14ac:dyDescent="0.25">
      <c r="B7" s="135" t="s">
        <v>66</v>
      </c>
      <c r="C7" s="133" t="s">
        <v>84</v>
      </c>
      <c r="D7" s="133"/>
      <c r="E7" s="132" t="s">
        <v>85</v>
      </c>
      <c r="F7" s="133"/>
      <c r="G7" s="132" t="s">
        <v>86</v>
      </c>
      <c r="H7" s="133"/>
      <c r="I7" s="132" t="s">
        <v>87</v>
      </c>
      <c r="J7" s="133"/>
      <c r="K7" s="132" t="s">
        <v>88</v>
      </c>
      <c r="L7" s="134"/>
      <c r="M7" s="132" t="s">
        <v>89</v>
      </c>
      <c r="N7" s="134"/>
      <c r="O7" s="132" t="s">
        <v>90</v>
      </c>
      <c r="P7" s="134"/>
      <c r="Q7" s="132" t="s">
        <v>91</v>
      </c>
      <c r="R7" s="134"/>
      <c r="S7" s="132" t="s">
        <v>92</v>
      </c>
      <c r="T7" s="134"/>
      <c r="U7" s="132" t="s">
        <v>70</v>
      </c>
      <c r="V7" s="134"/>
      <c r="W7" s="132" t="s">
        <v>75</v>
      </c>
      <c r="X7" s="134"/>
      <c r="Y7" s="132" t="s">
        <v>93</v>
      </c>
      <c r="Z7" s="134"/>
    </row>
    <row r="8" spans="1:26" x14ac:dyDescent="0.25">
      <c r="B8" s="136"/>
      <c r="C8" s="59" t="s">
        <v>33</v>
      </c>
      <c r="D8" s="59" t="s">
        <v>34</v>
      </c>
      <c r="E8" s="67" t="s">
        <v>33</v>
      </c>
      <c r="F8" s="59" t="s">
        <v>34</v>
      </c>
      <c r="G8" s="67" t="s">
        <v>33</v>
      </c>
      <c r="H8" s="59" t="s">
        <v>34</v>
      </c>
      <c r="I8" s="67" t="s">
        <v>33</v>
      </c>
      <c r="J8" s="59" t="s">
        <v>34</v>
      </c>
      <c r="K8" s="67" t="s">
        <v>33</v>
      </c>
      <c r="L8" s="68" t="s">
        <v>34</v>
      </c>
      <c r="M8" s="67" t="s">
        <v>33</v>
      </c>
      <c r="N8" s="68" t="s">
        <v>34</v>
      </c>
      <c r="O8" s="67" t="s">
        <v>33</v>
      </c>
      <c r="P8" s="68" t="s">
        <v>34</v>
      </c>
      <c r="Q8" s="67" t="s">
        <v>33</v>
      </c>
      <c r="R8" s="68" t="s">
        <v>34</v>
      </c>
      <c r="S8" s="67" t="s">
        <v>33</v>
      </c>
      <c r="T8" s="68" t="s">
        <v>34</v>
      </c>
      <c r="U8" s="67" t="s">
        <v>33</v>
      </c>
      <c r="V8" s="68" t="s">
        <v>34</v>
      </c>
      <c r="W8" s="67" t="s">
        <v>33</v>
      </c>
      <c r="X8" s="68" t="s">
        <v>34</v>
      </c>
      <c r="Y8" s="67" t="s">
        <v>33</v>
      </c>
      <c r="Z8" s="68" t="s">
        <v>34</v>
      </c>
    </row>
    <row r="9" spans="1:26" x14ac:dyDescent="0.25">
      <c r="B9" s="65" t="s">
        <v>65</v>
      </c>
      <c r="C9" s="66">
        <v>15434.347826086956</v>
      </c>
      <c r="D9" s="66">
        <v>13008.25</v>
      </c>
      <c r="E9" s="79">
        <v>14099.25</v>
      </c>
      <c r="F9" s="79">
        <v>12469.666666666666</v>
      </c>
      <c r="G9" s="79">
        <v>7002.090909090909</v>
      </c>
      <c r="H9" s="79">
        <v>4640.8888888888887</v>
      </c>
      <c r="I9" s="79">
        <v>54.272727272727273</v>
      </c>
      <c r="J9" s="79">
        <v>38.625</v>
      </c>
      <c r="K9" s="79">
        <v>303.71428571428572</v>
      </c>
      <c r="L9" s="79">
        <v>0</v>
      </c>
      <c r="M9" s="79">
        <v>2432.4545454545455</v>
      </c>
      <c r="N9" s="79">
        <v>1292.25</v>
      </c>
      <c r="O9" s="79">
        <v>4137.217391304348</v>
      </c>
      <c r="P9" s="79">
        <v>2991.375</v>
      </c>
      <c r="Q9" s="79">
        <v>5256.9047619047615</v>
      </c>
      <c r="R9" s="79">
        <v>5032.3</v>
      </c>
      <c r="S9" s="79">
        <v>5784.363636363636</v>
      </c>
      <c r="T9" s="79">
        <v>4767.5</v>
      </c>
      <c r="U9" s="80">
        <v>6507.272727272727</v>
      </c>
      <c r="V9" s="81">
        <v>5948.8888888888887</v>
      </c>
      <c r="W9" s="80">
        <v>5035.7142857142853</v>
      </c>
      <c r="X9" s="81">
        <v>4060.4444444444443</v>
      </c>
      <c r="Y9" s="69">
        <v>3608.2608695652175</v>
      </c>
      <c r="Z9" s="73">
        <v>0.25</v>
      </c>
    </row>
    <row r="10" spans="1:26" x14ac:dyDescent="0.25">
      <c r="B10" s="65" t="s">
        <v>64</v>
      </c>
      <c r="C10" s="66">
        <v>12879</v>
      </c>
      <c r="D10" s="66">
        <v>12093.5</v>
      </c>
      <c r="E10" s="82">
        <v>12952</v>
      </c>
      <c r="F10" s="82">
        <v>12994.555555555555</v>
      </c>
      <c r="G10" s="82">
        <v>5959.681818181818</v>
      </c>
      <c r="H10" s="82">
        <v>4794.1111111111113</v>
      </c>
      <c r="I10" s="82">
        <v>608.0454545454545</v>
      </c>
      <c r="J10" s="82">
        <v>55.375</v>
      </c>
      <c r="K10" s="82">
        <v>1122.6666666666667</v>
      </c>
      <c r="L10" s="82">
        <v>0</v>
      </c>
      <c r="M10" s="82">
        <v>3657.818181818182</v>
      </c>
      <c r="N10" s="82">
        <v>2065</v>
      </c>
      <c r="O10" s="82">
        <v>5029.086956521739</v>
      </c>
      <c r="P10" s="82">
        <v>4008.875</v>
      </c>
      <c r="Q10" s="82">
        <v>5458.1428571428569</v>
      </c>
      <c r="R10" s="82">
        <v>4969.2</v>
      </c>
      <c r="S10" s="82">
        <v>5841.5</v>
      </c>
      <c r="T10" s="82">
        <v>5351.875</v>
      </c>
      <c r="U10" s="80">
        <v>6434.181818181818</v>
      </c>
      <c r="V10" s="81">
        <v>6466</v>
      </c>
      <c r="W10" s="80">
        <v>4714.8571428571431</v>
      </c>
      <c r="X10" s="81">
        <v>3759.6666666666665</v>
      </c>
      <c r="Y10" s="69">
        <v>4106.173913043478</v>
      </c>
      <c r="Z10" s="73">
        <v>424.375</v>
      </c>
    </row>
    <row r="11" spans="1:26" x14ac:dyDescent="0.25">
      <c r="B11" s="65" t="s">
        <v>63</v>
      </c>
      <c r="C11" s="66">
        <v>388249.4347826087</v>
      </c>
      <c r="D11" s="66">
        <v>342268.125</v>
      </c>
      <c r="E11" s="82">
        <v>409848.65</v>
      </c>
      <c r="F11" s="82">
        <v>354828.88888888888</v>
      </c>
      <c r="G11" s="82">
        <v>254808.18181818182</v>
      </c>
      <c r="H11" s="82">
        <v>201368.77777777778</v>
      </c>
      <c r="I11" s="82">
        <v>55823.818181818184</v>
      </c>
      <c r="J11" s="82">
        <v>10743.5</v>
      </c>
      <c r="K11" s="82">
        <v>77201.857142857145</v>
      </c>
      <c r="L11" s="82">
        <v>6208.1</v>
      </c>
      <c r="M11" s="82">
        <v>195875.13636363635</v>
      </c>
      <c r="N11" s="82">
        <v>134722.375</v>
      </c>
      <c r="O11" s="82">
        <v>233434.78260869565</v>
      </c>
      <c r="P11" s="82">
        <v>204152.5</v>
      </c>
      <c r="Q11" s="82">
        <v>238303.57142857142</v>
      </c>
      <c r="R11" s="82">
        <v>219959.3</v>
      </c>
      <c r="S11" s="82">
        <v>243660.13636363635</v>
      </c>
      <c r="T11" s="82">
        <v>214306.375</v>
      </c>
      <c r="U11" s="80">
        <v>245884.95454545456</v>
      </c>
      <c r="V11" s="81">
        <v>225885.66666666666</v>
      </c>
      <c r="W11" s="80">
        <v>216784.52380952382</v>
      </c>
      <c r="X11" s="81">
        <v>167877.22222222222</v>
      </c>
      <c r="Y11" s="69">
        <v>206125.04347826086</v>
      </c>
      <c r="Z11" s="73">
        <v>27126.125</v>
      </c>
    </row>
    <row r="12" spans="1:26" x14ac:dyDescent="0.25">
      <c r="B12" s="65" t="s">
        <v>62</v>
      </c>
      <c r="C12" s="66">
        <v>505700.52173913043</v>
      </c>
      <c r="D12" s="66">
        <v>334682.5</v>
      </c>
      <c r="E12" s="82">
        <v>538131.25</v>
      </c>
      <c r="F12" s="82">
        <v>344584.22222222225</v>
      </c>
      <c r="G12" s="82">
        <v>291354.27272727271</v>
      </c>
      <c r="H12" s="82">
        <v>171953</v>
      </c>
      <c r="I12" s="82">
        <v>35975.318181818184</v>
      </c>
      <c r="J12" s="82">
        <v>5952.625</v>
      </c>
      <c r="K12" s="82">
        <v>52712.666666666664</v>
      </c>
      <c r="L12" s="82">
        <v>3205.7</v>
      </c>
      <c r="M12" s="82">
        <v>155546.63636363635</v>
      </c>
      <c r="N12" s="82">
        <v>80028.625</v>
      </c>
      <c r="O12" s="82">
        <v>189116.82608695651</v>
      </c>
      <c r="P12" s="82">
        <v>129069.5</v>
      </c>
      <c r="Q12" s="82">
        <v>205862.42857142858</v>
      </c>
      <c r="R12" s="82">
        <v>143322.4</v>
      </c>
      <c r="S12" s="82">
        <v>228919.77272727274</v>
      </c>
      <c r="T12" s="82">
        <v>156090</v>
      </c>
      <c r="U12" s="80">
        <v>242494.09090909091</v>
      </c>
      <c r="V12" s="81">
        <v>177547.33333333334</v>
      </c>
      <c r="W12" s="80">
        <v>217582.14285714287</v>
      </c>
      <c r="X12" s="81">
        <v>136299.44444444444</v>
      </c>
      <c r="Y12" s="69">
        <v>191848.60869565216</v>
      </c>
      <c r="Z12" s="73">
        <v>19861.625</v>
      </c>
    </row>
    <row r="13" spans="1:26" x14ac:dyDescent="0.25">
      <c r="B13" s="65" t="s">
        <v>61</v>
      </c>
      <c r="C13" s="66">
        <v>50712.043478260872</v>
      </c>
      <c r="D13" s="66">
        <v>33122.125</v>
      </c>
      <c r="E13" s="82">
        <v>54843.3</v>
      </c>
      <c r="F13" s="82">
        <v>35370.333333333336</v>
      </c>
      <c r="G13" s="82">
        <v>38786.272727272728</v>
      </c>
      <c r="H13" s="82">
        <v>22008.888888888891</v>
      </c>
      <c r="I13" s="82">
        <v>12813.59090909091</v>
      </c>
      <c r="J13" s="82">
        <v>1937.75</v>
      </c>
      <c r="K13" s="82">
        <v>15292.047619047618</v>
      </c>
      <c r="L13" s="82">
        <v>1051.3</v>
      </c>
      <c r="M13" s="82">
        <v>31787</v>
      </c>
      <c r="N13" s="82">
        <v>16018.25</v>
      </c>
      <c r="O13" s="82">
        <v>34885.565217391304</v>
      </c>
      <c r="P13" s="82">
        <v>23718.75</v>
      </c>
      <c r="Q13" s="82">
        <v>35702.095238095237</v>
      </c>
      <c r="R13" s="82">
        <v>22970.3</v>
      </c>
      <c r="S13" s="82">
        <v>39335.772727272728</v>
      </c>
      <c r="T13" s="82">
        <v>25570.25</v>
      </c>
      <c r="U13" s="80">
        <v>40724.954545454544</v>
      </c>
      <c r="V13" s="81">
        <v>27667.333333333332</v>
      </c>
      <c r="W13" s="80">
        <v>44735.619047619046</v>
      </c>
      <c r="X13" s="81">
        <v>24533.888888888891</v>
      </c>
      <c r="Y13" s="69">
        <v>43769.521739130432</v>
      </c>
      <c r="Z13" s="73">
        <v>6563</v>
      </c>
    </row>
    <row r="14" spans="1:26" x14ac:dyDescent="0.25">
      <c r="B14" s="65" t="s">
        <v>60</v>
      </c>
      <c r="C14" s="66">
        <v>260529.86956521738</v>
      </c>
      <c r="D14" s="66">
        <v>193146.5</v>
      </c>
      <c r="E14" s="82">
        <v>272992.09999999998</v>
      </c>
      <c r="F14" s="82">
        <v>198281.11111111112</v>
      </c>
      <c r="G14" s="82">
        <v>149564.40909090909</v>
      </c>
      <c r="H14" s="82">
        <v>100889.55555555556</v>
      </c>
      <c r="I14" s="82">
        <v>20817.68181818182</v>
      </c>
      <c r="J14" s="82">
        <v>3681.375</v>
      </c>
      <c r="K14" s="82">
        <v>28724.523809523809</v>
      </c>
      <c r="L14" s="82">
        <v>2297.5</v>
      </c>
      <c r="M14" s="82">
        <v>87176.909090909088</v>
      </c>
      <c r="N14" s="82">
        <v>48408.125</v>
      </c>
      <c r="O14" s="82">
        <v>107871.39130434782</v>
      </c>
      <c r="P14" s="82">
        <v>78833.375</v>
      </c>
      <c r="Q14" s="82">
        <v>115280.33333333333</v>
      </c>
      <c r="R14" s="82">
        <v>88948.800000000003</v>
      </c>
      <c r="S14" s="82">
        <v>124997.63636363637</v>
      </c>
      <c r="T14" s="82">
        <v>90829.75</v>
      </c>
      <c r="U14" s="80">
        <v>131700.18181818182</v>
      </c>
      <c r="V14" s="81">
        <v>102312.44444444444</v>
      </c>
      <c r="W14" s="80">
        <v>110139.28571428571</v>
      </c>
      <c r="X14" s="81">
        <v>68126.444444444438</v>
      </c>
      <c r="Y14" s="69">
        <v>94064.173913043473</v>
      </c>
      <c r="Z14" s="73">
        <v>9075.125</v>
      </c>
    </row>
    <row r="15" spans="1:26" x14ac:dyDescent="0.25">
      <c r="B15" s="65" t="s">
        <v>59</v>
      </c>
      <c r="C15" s="66">
        <v>211610.5652173913</v>
      </c>
      <c r="D15" s="66">
        <v>171863</v>
      </c>
      <c r="E15" s="82">
        <v>224479.5</v>
      </c>
      <c r="F15" s="82">
        <v>178573.77777777778</v>
      </c>
      <c r="G15" s="82">
        <v>131034.72727272728</v>
      </c>
      <c r="H15" s="82">
        <v>97429.222222222219</v>
      </c>
      <c r="I15" s="82">
        <v>20842.045454545456</v>
      </c>
      <c r="J15" s="82">
        <v>3932.25</v>
      </c>
      <c r="K15" s="82">
        <v>29847.285714285714</v>
      </c>
      <c r="L15" s="82">
        <v>2204.5</v>
      </c>
      <c r="M15" s="82">
        <v>86769.681818181823</v>
      </c>
      <c r="N15" s="82">
        <v>55914.25</v>
      </c>
      <c r="O15" s="82">
        <v>108142.69565217392</v>
      </c>
      <c r="P15" s="82">
        <v>88452</v>
      </c>
      <c r="Q15" s="82">
        <v>114842.85714285714</v>
      </c>
      <c r="R15" s="82">
        <v>98429.2</v>
      </c>
      <c r="S15" s="82">
        <v>124505</v>
      </c>
      <c r="T15" s="82">
        <v>99987</v>
      </c>
      <c r="U15" s="80">
        <v>131955.40909090909</v>
      </c>
      <c r="V15" s="81">
        <v>111432.22222222222</v>
      </c>
      <c r="W15" s="80">
        <v>110330.85714285714</v>
      </c>
      <c r="X15" s="81">
        <v>75902.444444444438</v>
      </c>
      <c r="Y15" s="69">
        <v>95337.739130434784</v>
      </c>
      <c r="Z15" s="73">
        <v>10501.25</v>
      </c>
    </row>
    <row r="16" spans="1:26" x14ac:dyDescent="0.25">
      <c r="B16" s="65" t="s">
        <v>58</v>
      </c>
      <c r="C16" s="66">
        <v>18036.391304347828</v>
      </c>
      <c r="D16" s="66">
        <v>11354.5</v>
      </c>
      <c r="E16" s="82">
        <v>23446.55</v>
      </c>
      <c r="F16" s="82">
        <v>13322.444444444445</v>
      </c>
      <c r="G16" s="82">
        <v>11300.636363636364</v>
      </c>
      <c r="H16" s="82">
        <v>6641.4444444444443</v>
      </c>
      <c r="I16" s="82">
        <v>909.27272727272725</v>
      </c>
      <c r="J16" s="82">
        <v>189.125</v>
      </c>
      <c r="K16" s="82">
        <v>1139.4285714285713</v>
      </c>
      <c r="L16" s="82">
        <v>17.8</v>
      </c>
      <c r="M16" s="82">
        <v>3822.409090909091</v>
      </c>
      <c r="N16" s="82">
        <v>2267.125</v>
      </c>
      <c r="O16" s="82">
        <v>4716.869565217391</v>
      </c>
      <c r="P16" s="82">
        <v>3302.75</v>
      </c>
      <c r="Q16" s="82">
        <v>5296.0476190476193</v>
      </c>
      <c r="R16" s="82">
        <v>3493.1</v>
      </c>
      <c r="S16" s="82">
        <v>6013.772727272727</v>
      </c>
      <c r="T16" s="82">
        <v>3959.875</v>
      </c>
      <c r="U16" s="80">
        <v>6488.681818181818</v>
      </c>
      <c r="V16" s="81">
        <v>4497.2222222222226</v>
      </c>
      <c r="W16" s="80">
        <v>5219.1904761904761</v>
      </c>
      <c r="X16" s="81">
        <v>3168.4444444444443</v>
      </c>
      <c r="Y16" s="69">
        <v>4075.1739130434785</v>
      </c>
      <c r="Z16" s="73">
        <v>37.125</v>
      </c>
    </row>
    <row r="17" spans="2:35" x14ac:dyDescent="0.25">
      <c r="B17" s="83" t="s">
        <v>76</v>
      </c>
      <c r="C17" s="84" t="s">
        <v>73</v>
      </c>
      <c r="D17" s="84" t="s">
        <v>73</v>
      </c>
      <c r="E17" s="85" t="s">
        <v>73</v>
      </c>
      <c r="F17" s="85" t="s">
        <v>73</v>
      </c>
      <c r="G17" s="85" t="s">
        <v>73</v>
      </c>
      <c r="H17" s="85" t="s">
        <v>73</v>
      </c>
      <c r="I17" s="85" t="s">
        <v>73</v>
      </c>
      <c r="J17" s="85" t="s">
        <v>73</v>
      </c>
      <c r="K17" s="85" t="s">
        <v>73</v>
      </c>
      <c r="L17" s="85" t="s">
        <v>73</v>
      </c>
      <c r="M17" s="85" t="s">
        <v>73</v>
      </c>
      <c r="N17" s="85" t="s">
        <v>73</v>
      </c>
      <c r="O17" s="85" t="s">
        <v>73</v>
      </c>
      <c r="P17" s="85" t="s">
        <v>73</v>
      </c>
      <c r="Q17" s="85" t="s">
        <v>73</v>
      </c>
      <c r="R17" s="85" t="s">
        <v>73</v>
      </c>
      <c r="S17" s="85" t="s">
        <v>73</v>
      </c>
      <c r="T17" s="85" t="s">
        <v>73</v>
      </c>
      <c r="U17" s="80" t="s">
        <v>77</v>
      </c>
      <c r="V17" s="81" t="s">
        <v>78</v>
      </c>
      <c r="W17" s="80">
        <v>24879.809523809523</v>
      </c>
      <c r="X17" s="81">
        <v>16027.555555555555</v>
      </c>
      <c r="Y17" s="69">
        <v>63512.478260869568</v>
      </c>
      <c r="Z17" s="73">
        <v>10814.625</v>
      </c>
    </row>
    <row r="18" spans="2:35" x14ac:dyDescent="0.25">
      <c r="B18" s="65" t="s">
        <v>57</v>
      </c>
      <c r="C18" s="66">
        <v>423052.65217391303</v>
      </c>
      <c r="D18" s="66">
        <v>360246.5</v>
      </c>
      <c r="E18" s="82">
        <v>445129.6</v>
      </c>
      <c r="F18" s="82">
        <v>379514.55555555556</v>
      </c>
      <c r="G18" s="82">
        <v>259142.27272727274</v>
      </c>
      <c r="H18" s="82">
        <v>209453.77777777778</v>
      </c>
      <c r="I18" s="82">
        <v>51907.227272727272</v>
      </c>
      <c r="J18" s="82">
        <v>10176.75</v>
      </c>
      <c r="K18" s="82">
        <v>74030.809523809527</v>
      </c>
      <c r="L18" s="82">
        <v>6945.7</v>
      </c>
      <c r="M18" s="82">
        <v>199931.36363636365</v>
      </c>
      <c r="N18" s="82">
        <v>128200.25</v>
      </c>
      <c r="O18" s="82">
        <v>247681.91304347827</v>
      </c>
      <c r="P18" s="82">
        <v>214497.5</v>
      </c>
      <c r="Q18" s="82">
        <v>266766.85714285716</v>
      </c>
      <c r="R18" s="82">
        <v>246686.3</v>
      </c>
      <c r="S18" s="82">
        <v>277082.95454545453</v>
      </c>
      <c r="T18" s="82">
        <v>240183.875</v>
      </c>
      <c r="U18" s="80">
        <v>286109.04545454547</v>
      </c>
      <c r="V18" s="81">
        <v>261966.66666666666</v>
      </c>
      <c r="W18" s="80">
        <v>244365.66666666666</v>
      </c>
      <c r="X18" s="81">
        <v>180531.77777777778</v>
      </c>
      <c r="Y18" s="69">
        <v>216437.08695652173</v>
      </c>
      <c r="Z18" s="73">
        <v>20817.875</v>
      </c>
    </row>
    <row r="19" spans="2:35" x14ac:dyDescent="0.25">
      <c r="B19" s="65" t="s">
        <v>56</v>
      </c>
      <c r="C19" s="66">
        <v>387447.30434782611</v>
      </c>
      <c r="D19" s="66">
        <v>304368</v>
      </c>
      <c r="E19" s="82">
        <v>405813.6</v>
      </c>
      <c r="F19" s="82">
        <v>314536.77777777775</v>
      </c>
      <c r="G19" s="82">
        <v>243848.13636363635</v>
      </c>
      <c r="H19" s="82">
        <v>174548.66666666666</v>
      </c>
      <c r="I19" s="82">
        <v>48954.272727272728</v>
      </c>
      <c r="J19" s="82">
        <v>6734</v>
      </c>
      <c r="K19" s="82">
        <v>79658.619047619053</v>
      </c>
      <c r="L19" s="82">
        <v>2440.5</v>
      </c>
      <c r="M19" s="82">
        <v>194152</v>
      </c>
      <c r="N19" s="82">
        <v>104521.75</v>
      </c>
      <c r="O19" s="82">
        <v>233599</v>
      </c>
      <c r="P19" s="82">
        <v>174241.125</v>
      </c>
      <c r="Q19" s="82">
        <v>255472.04761904763</v>
      </c>
      <c r="R19" s="82">
        <v>219437</v>
      </c>
      <c r="S19" s="82">
        <v>269345.04545454547</v>
      </c>
      <c r="T19" s="82">
        <v>208363.125</v>
      </c>
      <c r="U19" s="80">
        <v>285294.04545454547</v>
      </c>
      <c r="V19" s="81">
        <v>230940.44444444444</v>
      </c>
      <c r="W19" s="80">
        <v>253022.47619047618</v>
      </c>
      <c r="X19" s="81">
        <v>166402.66666666666</v>
      </c>
      <c r="Y19" s="69">
        <v>232931.08695652173</v>
      </c>
      <c r="Z19" s="73">
        <v>24430.375</v>
      </c>
    </row>
    <row r="20" spans="2:35" x14ac:dyDescent="0.25">
      <c r="B20" s="65" t="s">
        <v>55</v>
      </c>
      <c r="C20" s="66">
        <v>970.78260869565213</v>
      </c>
      <c r="D20" s="66">
        <v>993.125</v>
      </c>
      <c r="E20" s="82">
        <v>864.9</v>
      </c>
      <c r="F20" s="82">
        <v>825.77777777777783</v>
      </c>
      <c r="G20" s="82">
        <v>267.31818181818181</v>
      </c>
      <c r="H20" s="82">
        <v>268.88888888888891</v>
      </c>
      <c r="I20" s="82">
        <v>3.3181818181818183</v>
      </c>
      <c r="J20" s="82">
        <v>4.25</v>
      </c>
      <c r="K20" s="82">
        <v>0</v>
      </c>
      <c r="L20" s="82">
        <v>0</v>
      </c>
      <c r="M20" s="82">
        <v>186.68181818181819</v>
      </c>
      <c r="N20" s="82">
        <v>153.75</v>
      </c>
      <c r="O20" s="82">
        <v>309.13043478260869</v>
      </c>
      <c r="P20" s="82">
        <v>326.875</v>
      </c>
      <c r="Q20" s="82">
        <v>412.76190476190476</v>
      </c>
      <c r="R20" s="82">
        <v>439.7</v>
      </c>
      <c r="S20" s="82">
        <v>418.13636363636363</v>
      </c>
      <c r="T20" s="82">
        <v>421.5</v>
      </c>
      <c r="U20" s="80">
        <v>461.86363636363637</v>
      </c>
      <c r="V20" s="81">
        <v>478.66666666666669</v>
      </c>
      <c r="W20" s="80">
        <v>369.28571428571428</v>
      </c>
      <c r="X20" s="81">
        <v>364.33333333333331</v>
      </c>
      <c r="Y20" s="69">
        <v>293.6521739130435</v>
      </c>
      <c r="Z20" s="73">
        <v>0</v>
      </c>
    </row>
    <row r="21" spans="2:35" x14ac:dyDescent="0.25">
      <c r="B21" s="65" t="s">
        <v>54</v>
      </c>
      <c r="C21" s="66">
        <v>3531.608695652174</v>
      </c>
      <c r="D21" s="66">
        <v>2709.375</v>
      </c>
      <c r="E21" s="82">
        <v>4164</v>
      </c>
      <c r="F21" s="82">
        <v>2551.5555555555557</v>
      </c>
      <c r="G21" s="82">
        <v>2174.909090909091</v>
      </c>
      <c r="H21" s="82">
        <v>1213</v>
      </c>
      <c r="I21" s="82">
        <v>16.863636363636363</v>
      </c>
      <c r="J21" s="82">
        <v>8.125</v>
      </c>
      <c r="K21" s="82">
        <v>0</v>
      </c>
      <c r="L21" s="82">
        <v>0</v>
      </c>
      <c r="M21" s="82">
        <v>0</v>
      </c>
      <c r="N21" s="82">
        <v>0</v>
      </c>
      <c r="O21" s="82">
        <v>962.78260869565213</v>
      </c>
      <c r="P21" s="82">
        <v>695.5</v>
      </c>
      <c r="Q21" s="82">
        <v>1448.2380952380952</v>
      </c>
      <c r="R21" s="82">
        <v>1159.4000000000001</v>
      </c>
      <c r="S21" s="82">
        <v>1587.2272727272727</v>
      </c>
      <c r="T21" s="82">
        <v>1107.125</v>
      </c>
      <c r="U21" s="80">
        <v>1687.909090909091</v>
      </c>
      <c r="V21" s="81">
        <v>1291.4444444444443</v>
      </c>
      <c r="W21" s="80">
        <v>1354.7619047619048</v>
      </c>
      <c r="X21" s="81">
        <v>768.88888888888891</v>
      </c>
      <c r="Y21" s="69">
        <v>928.304347826087</v>
      </c>
      <c r="Z21" s="73">
        <v>0</v>
      </c>
    </row>
    <row r="22" spans="2:35" x14ac:dyDescent="0.25">
      <c r="B22" s="65" t="s">
        <v>53</v>
      </c>
      <c r="C22" s="66">
        <v>172797.95652173914</v>
      </c>
      <c r="D22" s="66">
        <v>141970.125</v>
      </c>
      <c r="E22" s="82">
        <v>184369.1</v>
      </c>
      <c r="F22" s="82">
        <v>144319</v>
      </c>
      <c r="G22" s="82">
        <v>117655.59090909091</v>
      </c>
      <c r="H22" s="82">
        <v>85701.555555555562</v>
      </c>
      <c r="I22" s="82">
        <v>32057.5</v>
      </c>
      <c r="J22" s="82">
        <v>5736.5</v>
      </c>
      <c r="K22" s="82">
        <v>42447.857142857145</v>
      </c>
      <c r="L22" s="82">
        <v>3158.5</v>
      </c>
      <c r="M22" s="82">
        <v>92897.318181818177</v>
      </c>
      <c r="N22" s="82">
        <v>60679.375</v>
      </c>
      <c r="O22" s="82">
        <v>107060.60869565218</v>
      </c>
      <c r="P22" s="82">
        <v>87710.375</v>
      </c>
      <c r="Q22" s="82">
        <v>109159</v>
      </c>
      <c r="R22" s="82">
        <v>97129.4</v>
      </c>
      <c r="S22" s="82">
        <v>117873.18181818182</v>
      </c>
      <c r="T22" s="82">
        <v>95766.125</v>
      </c>
      <c r="U22" s="80">
        <v>122020.81818181818</v>
      </c>
      <c r="V22" s="81">
        <v>102261.44444444444</v>
      </c>
      <c r="W22" s="80">
        <v>110209.14285714286</v>
      </c>
      <c r="X22" s="81">
        <v>77080.888888888891</v>
      </c>
      <c r="Y22" s="69">
        <v>101668.08695652174</v>
      </c>
      <c r="Z22" s="73">
        <v>17065.375</v>
      </c>
    </row>
    <row r="23" spans="2:35" x14ac:dyDescent="0.25">
      <c r="B23" s="65" t="s">
        <v>52</v>
      </c>
      <c r="C23" s="66">
        <v>584.17391304347825</v>
      </c>
      <c r="D23" s="66">
        <v>639.375</v>
      </c>
      <c r="E23" s="82">
        <v>1061.2</v>
      </c>
      <c r="F23" s="82">
        <v>719.33333333333337</v>
      </c>
      <c r="G23" s="82">
        <v>599.4545454545455</v>
      </c>
      <c r="H23" s="82">
        <v>516.55555555555554</v>
      </c>
      <c r="I23" s="82">
        <v>0.18181818181818182</v>
      </c>
      <c r="J23" s="82">
        <v>0.125</v>
      </c>
      <c r="K23" s="82">
        <v>4.7619047619047616E-2</v>
      </c>
      <c r="L23" s="82">
        <v>0.3</v>
      </c>
      <c r="M23" s="82">
        <v>4.5454545454545456E-2</v>
      </c>
      <c r="N23" s="82">
        <v>0</v>
      </c>
      <c r="O23" s="82">
        <v>265.47826086956519</v>
      </c>
      <c r="P23" s="82">
        <v>256.25</v>
      </c>
      <c r="Q23" s="82">
        <v>227.85714285714286</v>
      </c>
      <c r="R23" s="82">
        <v>336.6</v>
      </c>
      <c r="S23" s="82">
        <v>315.36363636363637</v>
      </c>
      <c r="T23" s="82">
        <v>536.875</v>
      </c>
      <c r="U23" s="80">
        <v>318.77272727272725</v>
      </c>
      <c r="V23" s="81">
        <v>564.11111111111109</v>
      </c>
      <c r="W23" s="80">
        <v>251.28571428571428</v>
      </c>
      <c r="X23" s="81">
        <v>399.44444444444446</v>
      </c>
      <c r="Y23" s="69">
        <v>237.30434782608697</v>
      </c>
      <c r="Z23" s="73">
        <v>0</v>
      </c>
    </row>
    <row r="24" spans="2:35" x14ac:dyDescent="0.25">
      <c r="B24" s="65" t="s">
        <v>51</v>
      </c>
      <c r="C24" s="66">
        <v>3239.304347826087</v>
      </c>
      <c r="D24" s="66">
        <v>4363.625</v>
      </c>
      <c r="E24" s="82">
        <v>3073.25</v>
      </c>
      <c r="F24" s="82">
        <v>4101</v>
      </c>
      <c r="G24" s="82">
        <v>1615.409090909091</v>
      </c>
      <c r="H24" s="82">
        <v>2274.8888888888887</v>
      </c>
      <c r="I24" s="82">
        <v>0.40909090909090912</v>
      </c>
      <c r="J24" s="82">
        <v>0.25</v>
      </c>
      <c r="K24" s="82">
        <v>9.5238095238095233E-2</v>
      </c>
      <c r="L24" s="82">
        <v>0.1</v>
      </c>
      <c r="M24" s="82">
        <v>4.5454545454545456E-2</v>
      </c>
      <c r="N24" s="82">
        <v>0</v>
      </c>
      <c r="O24" s="82">
        <v>11.478260869565217</v>
      </c>
      <c r="P24" s="82">
        <v>4.25</v>
      </c>
      <c r="Q24" s="82">
        <v>1876.8571428571429</v>
      </c>
      <c r="R24" s="82">
        <v>2284</v>
      </c>
      <c r="S24" s="82">
        <v>2166.4545454545455</v>
      </c>
      <c r="T24" s="82">
        <v>2797.625</v>
      </c>
      <c r="U24" s="80">
        <v>1547.8181818181818</v>
      </c>
      <c r="V24" s="81">
        <v>2159.5555555555557</v>
      </c>
      <c r="W24" s="80">
        <v>1366.5714285714287</v>
      </c>
      <c r="X24" s="81">
        <v>1766.1111111111111</v>
      </c>
      <c r="Y24" s="69">
        <v>776.43478260869563</v>
      </c>
      <c r="Z24" s="73">
        <v>2.25</v>
      </c>
    </row>
    <row r="27" spans="2:35" ht="15" customHeight="1" x14ac:dyDescent="0.25">
      <c r="B27" s="135"/>
      <c r="C27" s="132" t="s">
        <v>107</v>
      </c>
      <c r="D27" s="133"/>
      <c r="E27" s="134"/>
      <c r="F27" s="132" t="s">
        <v>108</v>
      </c>
      <c r="G27" s="133"/>
      <c r="H27" s="134"/>
      <c r="I27" s="132" t="s">
        <v>109</v>
      </c>
      <c r="J27" s="133"/>
      <c r="K27" s="134"/>
      <c r="L27" s="132" t="s">
        <v>110</v>
      </c>
      <c r="M27" s="133"/>
      <c r="N27" s="134"/>
      <c r="O27" s="132" t="s">
        <v>111</v>
      </c>
      <c r="P27" s="133"/>
      <c r="Q27" s="134"/>
      <c r="R27" s="132" t="s">
        <v>112</v>
      </c>
      <c r="S27" s="133"/>
      <c r="T27" s="134"/>
      <c r="U27" s="132" t="s">
        <v>113</v>
      </c>
      <c r="V27" s="133"/>
      <c r="W27" s="134"/>
      <c r="X27" s="132" t="s">
        <v>114</v>
      </c>
      <c r="Y27" s="133"/>
      <c r="Z27" s="134"/>
      <c r="AA27" s="132" t="s">
        <v>115</v>
      </c>
      <c r="AB27" s="133"/>
      <c r="AC27" s="134"/>
      <c r="AD27" s="132" t="s">
        <v>116</v>
      </c>
      <c r="AE27" s="133"/>
      <c r="AF27" s="134"/>
      <c r="AG27" s="132" t="s">
        <v>117</v>
      </c>
      <c r="AH27" s="133"/>
      <c r="AI27" s="134"/>
    </row>
    <row r="28" spans="2:35" x14ac:dyDescent="0.25">
      <c r="B28" s="136"/>
      <c r="C28" s="67" t="s">
        <v>33</v>
      </c>
      <c r="D28" s="59" t="s">
        <v>34</v>
      </c>
      <c r="E28" s="68" t="s">
        <v>11</v>
      </c>
      <c r="F28" s="67" t="s">
        <v>33</v>
      </c>
      <c r="G28" s="86" t="s">
        <v>34</v>
      </c>
      <c r="H28" s="68" t="s">
        <v>11</v>
      </c>
      <c r="I28" s="67" t="s">
        <v>33</v>
      </c>
      <c r="J28" s="59" t="s">
        <v>34</v>
      </c>
      <c r="K28" s="68" t="s">
        <v>11</v>
      </c>
      <c r="L28" s="67" t="s">
        <v>33</v>
      </c>
      <c r="M28" s="59" t="s">
        <v>34</v>
      </c>
      <c r="N28" s="68" t="s">
        <v>11</v>
      </c>
      <c r="O28" s="67" t="s">
        <v>33</v>
      </c>
      <c r="P28" s="59" t="s">
        <v>34</v>
      </c>
      <c r="Q28" s="68" t="s">
        <v>11</v>
      </c>
      <c r="R28" s="67" t="s">
        <v>33</v>
      </c>
      <c r="S28" s="59" t="s">
        <v>34</v>
      </c>
      <c r="T28" s="68" t="s">
        <v>11</v>
      </c>
      <c r="U28" s="67" t="s">
        <v>33</v>
      </c>
      <c r="V28" s="59" t="s">
        <v>34</v>
      </c>
      <c r="W28" s="68" t="s">
        <v>11</v>
      </c>
      <c r="X28" s="67" t="s">
        <v>33</v>
      </c>
      <c r="Y28" s="59" t="s">
        <v>34</v>
      </c>
      <c r="Z28" s="68" t="s">
        <v>11</v>
      </c>
      <c r="AA28" s="67" t="s">
        <v>33</v>
      </c>
      <c r="AB28" s="59" t="s">
        <v>34</v>
      </c>
      <c r="AC28" s="68" t="s">
        <v>11</v>
      </c>
      <c r="AD28" s="67" t="s">
        <v>33</v>
      </c>
      <c r="AE28" s="59" t="s">
        <v>34</v>
      </c>
      <c r="AF28" s="68" t="s">
        <v>11</v>
      </c>
      <c r="AG28" s="67" t="s">
        <v>33</v>
      </c>
      <c r="AH28" s="59" t="s">
        <v>34</v>
      </c>
      <c r="AI28" s="68" t="s">
        <v>11</v>
      </c>
    </row>
    <row r="29" spans="2:35" x14ac:dyDescent="0.25">
      <c r="B29" s="65" t="s">
        <v>65</v>
      </c>
      <c r="C29" s="17">
        <f>(Y9/C9)-1</f>
        <v>-0.76621876672582323</v>
      </c>
      <c r="D29" s="18">
        <f>(Z9/D9)-1</f>
        <v>-0.99998078142717117</v>
      </c>
      <c r="E29" s="19">
        <f t="shared" ref="E29:E36" si="0">(SUM(Y9:Z9)/SUM(C9:D9))-1</f>
        <v>-0.87313005332250038</v>
      </c>
      <c r="F29" s="17">
        <f>(Y9/E9)-1</f>
        <v>-0.74408136109614209</v>
      </c>
      <c r="G29" s="18">
        <f>(Z9/F9)-1</f>
        <v>-0.99997995134860596</v>
      </c>
      <c r="H29" s="19">
        <f t="shared" ref="H29:H36" si="1">(SUM(Y9:Z9)/SUM(E9:F9))-1</f>
        <v>-0.86418298815726835</v>
      </c>
      <c r="I29" s="17">
        <f>(Y9/G9)-1</f>
        <v>-0.48468808582868239</v>
      </c>
      <c r="J29" s="18">
        <f>(Z9/H9)-1</f>
        <v>-0.99994613100938523</v>
      </c>
      <c r="K29" s="19">
        <f t="shared" ref="K29:K36" si="2">(SUM(Y9:Z9)/SUM(G9:H9))-1</f>
        <v>-0.69006981613149077</v>
      </c>
      <c r="L29" s="17">
        <f>(Y9/I9)-1</f>
        <v>65.483868618454594</v>
      </c>
      <c r="M29" s="18">
        <f>(Z9/J9)-1</f>
        <v>-0.99352750809061485</v>
      </c>
      <c r="N29" s="19">
        <f t="shared" ref="N29:N36" si="3">(SUM(Y9:Z9)/SUM(I9:J9))-1</f>
        <v>37.843909054646986</v>
      </c>
      <c r="O29" s="17">
        <f>(Y9/K9)-1</f>
        <v>10.880445007975787</v>
      </c>
      <c r="P29" s="18" t="e">
        <f>(Z9/L9)-1</f>
        <v>#DIV/0!</v>
      </c>
      <c r="Q29" s="19">
        <f t="shared" ref="Q29:Q36" si="4">(SUM(Y9:Z9)/SUM(K9:L9))-1</f>
        <v>10.881268150026585</v>
      </c>
      <c r="R29" s="17">
        <f>(Y9/M9)-1</f>
        <v>0.48338264996888269</v>
      </c>
      <c r="S29" s="18">
        <f>(Z9/N9)-1</f>
        <v>-0.99980653898239502</v>
      </c>
      <c r="T29" s="19">
        <f t="shared" ref="T29:T36" si="5">(SUM(Y9:Z9)/SUM(M9:N9))-1</f>
        <v>-3.1195407440068101E-2</v>
      </c>
      <c r="U29" s="17">
        <f>(Y9/O9)-1</f>
        <v>-0.1278532094665602</v>
      </c>
      <c r="V29" s="18">
        <f>(Z9/P9)-1</f>
        <v>-0.99991642639254519</v>
      </c>
      <c r="W29" s="19">
        <f t="shared" ref="W29:W36" si="6">(SUM(Y9:Z9)/SUM(O9:P9))-1</f>
        <v>-0.49379755897293587</v>
      </c>
      <c r="X29" s="17">
        <f>(Y9/Q9)-1</f>
        <v>-0.31361494396603495</v>
      </c>
      <c r="Y29" s="18">
        <f>(Z9/R9)-1</f>
        <v>-0.9999503209268128</v>
      </c>
      <c r="Z29" s="19">
        <f t="shared" ref="Z29:Z36" si="7">(SUM(Y9:Z9)/SUM(Q9:R9))-1</f>
        <v>-0.64929156790371811</v>
      </c>
      <c r="AA29" s="17">
        <f>(Y9/S9)-1</f>
        <v>-0.37620435083269321</v>
      </c>
      <c r="AB29" s="18">
        <f>(Z9/T9)-1</f>
        <v>-0.99994756161510223</v>
      </c>
      <c r="AC29" s="19">
        <f t="shared" ref="AC29:AC36" si="8">(SUM(Y9:Z9)/SUM(S9:T9))-1</f>
        <v>-0.65802146484061508</v>
      </c>
      <c r="AD29" s="17">
        <f t="shared" ref="AD29:AE36" si="9">(Y9/U9)-1</f>
        <v>-0.44550335896594873</v>
      </c>
      <c r="AE29" s="18">
        <f t="shared" si="9"/>
        <v>-0.9999579753455361</v>
      </c>
      <c r="AF29" s="19">
        <f t="shared" ref="AF29:AF36" si="10">(SUM(Y9:Z9)/SUM(U9:V9))-1</f>
        <v>-0.71030314307392661</v>
      </c>
      <c r="AG29" s="17">
        <f t="shared" ref="AG29:AH36" si="11">(Y9/W9)-1</f>
        <v>-0.28346592661116243</v>
      </c>
      <c r="AH29" s="18">
        <f t="shared" si="11"/>
        <v>-0.99993843038528896</v>
      </c>
      <c r="AI29" s="19">
        <f t="shared" ref="AI29:AI36" si="12">(SUM(Y9:Z9)/SUM(W9:X9))-1</f>
        <v>-0.603292886963259</v>
      </c>
    </row>
    <row r="30" spans="2:35" x14ac:dyDescent="0.25">
      <c r="B30" s="65" t="s">
        <v>64</v>
      </c>
      <c r="C30" s="20">
        <f t="shared" ref="C30:D36" si="13">(Y10/C10)-1</f>
        <v>-0.68117292390375983</v>
      </c>
      <c r="D30" s="21">
        <f t="shared" si="13"/>
        <v>-0.96490883532476124</v>
      </c>
      <c r="E30" s="22">
        <f t="shared" si="0"/>
        <v>-0.81857847980604759</v>
      </c>
      <c r="F30" s="20">
        <f t="shared" ref="F30:G36" si="14">(Y10/E10)-1</f>
        <v>-0.68296989553401188</v>
      </c>
      <c r="G30" s="21">
        <f t="shared" si="14"/>
        <v>-0.96734209198724252</v>
      </c>
      <c r="H30" s="22">
        <f t="shared" si="1"/>
        <v>-0.82538919652194764</v>
      </c>
      <c r="I30" s="20">
        <f t="shared" ref="I30:J36" si="15">(Y10/G10)-1</f>
        <v>-0.311007862782817</v>
      </c>
      <c r="J30" s="21">
        <f t="shared" si="15"/>
        <v>-0.91147994066794913</v>
      </c>
      <c r="K30" s="22">
        <f t="shared" si="2"/>
        <v>-0.57870223624053319</v>
      </c>
      <c r="L30" s="20">
        <f t="shared" ref="L30:M36" si="16">(Y10/I10)-1</f>
        <v>5.7530706501425222</v>
      </c>
      <c r="M30" s="21">
        <f t="shared" si="16"/>
        <v>6.6636568848758468</v>
      </c>
      <c r="N30" s="22">
        <f t="shared" si="3"/>
        <v>5.8290763150310223</v>
      </c>
      <c r="O30" s="20">
        <f t="shared" ref="O30:P36" si="17">(Y10/K10)-1</f>
        <v>2.6575183310957344</v>
      </c>
      <c r="P30" s="21" t="e">
        <f t="shared" si="17"/>
        <v>#DIV/0!</v>
      </c>
      <c r="Q30" s="22">
        <f t="shared" si="4"/>
        <v>3.0355245662501282</v>
      </c>
      <c r="R30" s="20">
        <f t="shared" ref="R30:S36" si="18">(Y10/M10)-1</f>
        <v>0.12257463573611327</v>
      </c>
      <c r="S30" s="21">
        <f t="shared" si="18"/>
        <v>-0.79449152542372881</v>
      </c>
      <c r="T30" s="22">
        <f t="shared" si="5"/>
        <v>-0.20833603845088633</v>
      </c>
      <c r="U30" s="20">
        <f t="shared" ref="U30:V36" si="19">(Y10/O10)-1</f>
        <v>-0.18351502995616809</v>
      </c>
      <c r="V30" s="21">
        <f t="shared" si="19"/>
        <v>-0.89414112438028126</v>
      </c>
      <c r="W30" s="22">
        <f t="shared" si="6"/>
        <v>-0.49872007264046281</v>
      </c>
      <c r="X30" s="20">
        <f t="shared" ref="X30:Y36" si="20">(Y10/Q10)-1</f>
        <v>-0.24769761061312467</v>
      </c>
      <c r="Y30" s="21">
        <f t="shared" si="20"/>
        <v>-0.91459892940513565</v>
      </c>
      <c r="Z30" s="22">
        <f t="shared" si="7"/>
        <v>-0.56551261667395947</v>
      </c>
      <c r="AA30" s="20">
        <f t="shared" ref="AA30:AB36" si="21">(Y10/S10)-1</f>
        <v>-0.297068576043229</v>
      </c>
      <c r="AB30" s="21">
        <f t="shared" si="21"/>
        <v>-0.92070536027093308</v>
      </c>
      <c r="AC30" s="22">
        <f t="shared" si="8"/>
        <v>-0.59524728573433139</v>
      </c>
      <c r="AD30" s="20">
        <f t="shared" si="9"/>
        <v>-0.36181879389230442</v>
      </c>
      <c r="AE30" s="21">
        <f t="shared" si="9"/>
        <v>-0.93436823383854006</v>
      </c>
      <c r="AF30" s="22">
        <f t="shared" si="10"/>
        <v>-0.64879960787389712</v>
      </c>
      <c r="AG30" s="20">
        <f t="shared" si="11"/>
        <v>-0.12909897614518406</v>
      </c>
      <c r="AH30" s="21">
        <f t="shared" si="11"/>
        <v>-0.88712430179980495</v>
      </c>
      <c r="AI30" s="22">
        <f t="shared" si="12"/>
        <v>-0.4653919187822716</v>
      </c>
    </row>
    <row r="31" spans="2:35" x14ac:dyDescent="0.25">
      <c r="B31" s="65" t="s">
        <v>63</v>
      </c>
      <c r="C31" s="20">
        <f t="shared" si="13"/>
        <v>-0.46909119495904528</v>
      </c>
      <c r="D31" s="21">
        <f t="shared" si="13"/>
        <v>-0.92074597948611192</v>
      </c>
      <c r="E31" s="22">
        <f t="shared" si="0"/>
        <v>-0.68070422763325089</v>
      </c>
      <c r="F31" s="20">
        <f t="shared" si="14"/>
        <v>-0.49707033687127955</v>
      </c>
      <c r="G31" s="21">
        <f t="shared" si="14"/>
        <v>-0.92355153188078132</v>
      </c>
      <c r="H31" s="22">
        <f t="shared" si="1"/>
        <v>-0.69496793535065071</v>
      </c>
      <c r="I31" s="20">
        <f t="shared" si="15"/>
        <v>-0.19105798719861666</v>
      </c>
      <c r="J31" s="21">
        <f t="shared" si="15"/>
        <v>-0.86529130633183238</v>
      </c>
      <c r="K31" s="22">
        <f t="shared" si="2"/>
        <v>-0.48868270619179521</v>
      </c>
      <c r="L31" s="20">
        <f t="shared" si="16"/>
        <v>2.692421088197722</v>
      </c>
      <c r="M31" s="21">
        <f t="shared" si="16"/>
        <v>1.5248871410620377</v>
      </c>
      <c r="N31" s="22">
        <f t="shared" si="3"/>
        <v>2.5039892675437505</v>
      </c>
      <c r="O31" s="20">
        <f t="shared" si="17"/>
        <v>1.6699492875778823</v>
      </c>
      <c r="P31" s="21">
        <f t="shared" si="17"/>
        <v>3.3694729466342359</v>
      </c>
      <c r="Q31" s="22">
        <f t="shared" si="4"/>
        <v>1.7964427325956902</v>
      </c>
      <c r="R31" s="20">
        <f t="shared" si="18"/>
        <v>5.2328781002586533E-2</v>
      </c>
      <c r="S31" s="21">
        <f t="shared" si="18"/>
        <v>-0.79865167163212492</v>
      </c>
      <c r="T31" s="22">
        <f t="shared" si="5"/>
        <v>-0.29445576430338183</v>
      </c>
      <c r="U31" s="20">
        <f t="shared" si="19"/>
        <v>-0.11699087353324644</v>
      </c>
      <c r="V31" s="21">
        <f t="shared" si="19"/>
        <v>-0.86712812725780974</v>
      </c>
      <c r="W31" s="22">
        <f t="shared" si="6"/>
        <v>-0.46696081502249365</v>
      </c>
      <c r="X31" s="20">
        <f t="shared" si="20"/>
        <v>-0.13503166468470518</v>
      </c>
      <c r="Y31" s="21">
        <f t="shared" si="20"/>
        <v>-0.87667661699232535</v>
      </c>
      <c r="Z31" s="22">
        <f t="shared" si="7"/>
        <v>-0.49101011009001783</v>
      </c>
      <c r="AA31" s="20">
        <f t="shared" si="21"/>
        <v>-0.15404691733964404</v>
      </c>
      <c r="AB31" s="21">
        <f t="shared" si="21"/>
        <v>-0.87342362073923374</v>
      </c>
      <c r="AC31" s="22">
        <f t="shared" si="8"/>
        <v>-0.49068073168989013</v>
      </c>
      <c r="AD31" s="20">
        <f t="shared" si="9"/>
        <v>-0.16170127668321255</v>
      </c>
      <c r="AE31" s="21">
        <f t="shared" si="9"/>
        <v>-0.87991214582008304</v>
      </c>
      <c r="AF31" s="22">
        <f t="shared" si="10"/>
        <v>-0.50558352302869525</v>
      </c>
      <c r="AG31" s="20">
        <f t="shared" si="11"/>
        <v>-4.9170854745280712E-2</v>
      </c>
      <c r="AH31" s="21">
        <f t="shared" si="11"/>
        <v>-0.83841688204673392</v>
      </c>
      <c r="AI31" s="22">
        <f t="shared" si="12"/>
        <v>-0.39362005480261431</v>
      </c>
    </row>
    <row r="32" spans="2:35" x14ac:dyDescent="0.25">
      <c r="B32" s="65" t="s">
        <v>62</v>
      </c>
      <c r="C32" s="20">
        <f t="shared" si="13"/>
        <v>-0.62062801905785103</v>
      </c>
      <c r="D32" s="21">
        <f t="shared" si="13"/>
        <v>-0.94065532258184992</v>
      </c>
      <c r="E32" s="22">
        <f t="shared" si="0"/>
        <v>-0.74807887806023432</v>
      </c>
      <c r="F32" s="20">
        <f t="shared" si="14"/>
        <v>-0.64349104666258994</v>
      </c>
      <c r="G32" s="21">
        <f t="shared" si="14"/>
        <v>-0.94236060817900347</v>
      </c>
      <c r="H32" s="22">
        <f t="shared" si="1"/>
        <v>-0.76016027773629591</v>
      </c>
      <c r="I32" s="20">
        <f t="shared" si="15"/>
        <v>-0.34152807542577068</v>
      </c>
      <c r="J32" s="21">
        <f t="shared" si="15"/>
        <v>-0.88449387332585072</v>
      </c>
      <c r="K32" s="22">
        <f t="shared" si="2"/>
        <v>-0.54304573625746633</v>
      </c>
      <c r="L32" s="20">
        <f t="shared" si="16"/>
        <v>4.3327842084969204</v>
      </c>
      <c r="M32" s="21">
        <f t="shared" si="16"/>
        <v>2.336616198735852</v>
      </c>
      <c r="N32" s="22">
        <f t="shared" si="3"/>
        <v>4.0493827655123118</v>
      </c>
      <c r="O32" s="20">
        <f t="shared" si="17"/>
        <v>2.6395162837961559</v>
      </c>
      <c r="P32" s="21">
        <f t="shared" si="17"/>
        <v>5.1957216832517084</v>
      </c>
      <c r="Q32" s="22">
        <f t="shared" si="4"/>
        <v>2.7860589698134754</v>
      </c>
      <c r="R32" s="20">
        <f t="shared" si="18"/>
        <v>0.23338320378172117</v>
      </c>
      <c r="S32" s="21">
        <f t="shared" si="18"/>
        <v>-0.75181848994656597</v>
      </c>
      <c r="T32" s="22">
        <f t="shared" si="5"/>
        <v>-0.10130532183150542</v>
      </c>
      <c r="U32" s="20">
        <f t="shared" si="19"/>
        <v>1.4444947418055687E-2</v>
      </c>
      <c r="V32" s="21">
        <f t="shared" si="19"/>
        <v>-0.84611682078260164</v>
      </c>
      <c r="W32" s="22">
        <f t="shared" si="6"/>
        <v>-0.3346344065150233</v>
      </c>
      <c r="X32" s="20">
        <f t="shared" si="20"/>
        <v>-6.8073712979219048E-2</v>
      </c>
      <c r="Y32" s="21">
        <f t="shared" si="20"/>
        <v>-0.86141995249870218</v>
      </c>
      <c r="Z32" s="22">
        <f t="shared" si="7"/>
        <v>-0.39370151171288603</v>
      </c>
      <c r="AA32" s="20">
        <f t="shared" si="21"/>
        <v>-0.16193954585035297</v>
      </c>
      <c r="AB32" s="21">
        <f t="shared" si="21"/>
        <v>-0.87275530142866298</v>
      </c>
      <c r="AC32" s="22">
        <f t="shared" si="8"/>
        <v>-0.45011724716499546</v>
      </c>
      <c r="AD32" s="20">
        <f t="shared" si="9"/>
        <v>-0.20885243852158586</v>
      </c>
      <c r="AE32" s="21">
        <f t="shared" si="9"/>
        <v>-0.88813335223283185</v>
      </c>
      <c r="AF32" s="22">
        <f t="shared" si="10"/>
        <v>-0.49597772629809733</v>
      </c>
      <c r="AG32" s="20">
        <f t="shared" si="11"/>
        <v>-0.11827043259881154</v>
      </c>
      <c r="AH32" s="21">
        <f t="shared" si="11"/>
        <v>-0.85427948675098531</v>
      </c>
      <c r="AI32" s="22">
        <f t="shared" si="12"/>
        <v>-0.40174837772718863</v>
      </c>
    </row>
    <row r="33" spans="2:35" x14ac:dyDescent="0.25">
      <c r="B33" s="65" t="s">
        <v>61</v>
      </c>
      <c r="C33" s="20">
        <f t="shared" si="13"/>
        <v>-0.13690084766760668</v>
      </c>
      <c r="D33" s="21">
        <f t="shared" si="13"/>
        <v>-0.80185450057929553</v>
      </c>
      <c r="E33" s="22">
        <f t="shared" si="0"/>
        <v>-0.39961804771544651</v>
      </c>
      <c r="F33" s="20">
        <f t="shared" si="14"/>
        <v>-0.201916701964863</v>
      </c>
      <c r="G33" s="21">
        <f t="shared" si="14"/>
        <v>-0.8144490203654664</v>
      </c>
      <c r="H33" s="22">
        <f t="shared" si="1"/>
        <v>-0.4420741092074727</v>
      </c>
      <c r="I33" s="20">
        <f t="shared" si="15"/>
        <v>0.12847970844988454</v>
      </c>
      <c r="J33" s="21">
        <f t="shared" si="15"/>
        <v>-0.70180230210016159</v>
      </c>
      <c r="K33" s="22">
        <f t="shared" si="2"/>
        <v>-0.17209658793389615</v>
      </c>
      <c r="L33" s="20">
        <f t="shared" si="16"/>
        <v>2.4158669532735817</v>
      </c>
      <c r="M33" s="21">
        <f t="shared" si="16"/>
        <v>2.3869178170558638</v>
      </c>
      <c r="N33" s="22">
        <f t="shared" si="3"/>
        <v>2.4120641675436887</v>
      </c>
      <c r="O33" s="20">
        <f t="shared" si="17"/>
        <v>1.8622407429997514</v>
      </c>
      <c r="P33" s="21">
        <f t="shared" si="17"/>
        <v>5.2427470750499383</v>
      </c>
      <c r="Q33" s="22">
        <f t="shared" si="4"/>
        <v>2.0796947426162302</v>
      </c>
      <c r="R33" s="20">
        <f t="shared" si="18"/>
        <v>0.37696296407746654</v>
      </c>
      <c r="S33" s="21">
        <f t="shared" si="18"/>
        <v>-0.59027983706085241</v>
      </c>
      <c r="T33" s="22">
        <f t="shared" si="5"/>
        <v>5.2865987294919092E-2</v>
      </c>
      <c r="U33" s="20">
        <f t="shared" si="19"/>
        <v>0.25465995652867512</v>
      </c>
      <c r="V33" s="21">
        <f t="shared" si="19"/>
        <v>-0.72329907773386037</v>
      </c>
      <c r="W33" s="22">
        <f t="shared" si="6"/>
        <v>-0.14114649147553127</v>
      </c>
      <c r="X33" s="20">
        <f t="shared" si="20"/>
        <v>0.22596507144003697</v>
      </c>
      <c r="Y33" s="21">
        <f t="shared" si="20"/>
        <v>-0.71428322660130683</v>
      </c>
      <c r="Z33" s="22">
        <f t="shared" si="7"/>
        <v>-0.14214305492593615</v>
      </c>
      <c r="AA33" s="20">
        <f t="shared" si="21"/>
        <v>0.11271544206334227</v>
      </c>
      <c r="AB33" s="21">
        <f t="shared" si="21"/>
        <v>-0.74333453916172121</v>
      </c>
      <c r="AC33" s="22">
        <f t="shared" si="8"/>
        <v>-0.22453233730525113</v>
      </c>
      <c r="AD33" s="20">
        <f t="shared" si="9"/>
        <v>7.4759253329006015E-2</v>
      </c>
      <c r="AE33" s="21">
        <f t="shared" si="9"/>
        <v>-0.76278884846148287</v>
      </c>
      <c r="AF33" s="22">
        <f t="shared" si="10"/>
        <v>-0.26406144171788626</v>
      </c>
      <c r="AG33" s="20">
        <f t="shared" si="11"/>
        <v>-2.1595706711026952E-2</v>
      </c>
      <c r="AH33" s="21">
        <f t="shared" si="11"/>
        <v>-0.73249247073209389</v>
      </c>
      <c r="AI33" s="22">
        <f t="shared" si="12"/>
        <v>-0.27338127209933472</v>
      </c>
    </row>
    <row r="34" spans="2:35" x14ac:dyDescent="0.25">
      <c r="B34" s="65" t="s">
        <v>60</v>
      </c>
      <c r="C34" s="20">
        <f t="shared" si="13"/>
        <v>-0.63895052006888298</v>
      </c>
      <c r="D34" s="21">
        <f t="shared" si="13"/>
        <v>-0.95301429226002021</v>
      </c>
      <c r="E34" s="22">
        <f t="shared" si="0"/>
        <v>-0.77265886911437009</v>
      </c>
      <c r="F34" s="20">
        <f t="shared" si="14"/>
        <v>-0.65543261540153186</v>
      </c>
      <c r="G34" s="21">
        <f t="shared" si="14"/>
        <v>-0.95423101600981775</v>
      </c>
      <c r="H34" s="22">
        <f t="shared" si="1"/>
        <v>-0.78114754566703659</v>
      </c>
      <c r="I34" s="20">
        <f t="shared" si="15"/>
        <v>-0.37107915924122792</v>
      </c>
      <c r="J34" s="21">
        <f t="shared" si="15"/>
        <v>-0.91004891487501183</v>
      </c>
      <c r="K34" s="22">
        <f t="shared" si="2"/>
        <v>-0.58819059199708557</v>
      </c>
      <c r="L34" s="20">
        <f t="shared" si="16"/>
        <v>3.5184749548285135</v>
      </c>
      <c r="M34" s="21">
        <f t="shared" si="16"/>
        <v>1.465145495908458</v>
      </c>
      <c r="N34" s="22">
        <f t="shared" si="3"/>
        <v>3.2099293731381238</v>
      </c>
      <c r="O34" s="20">
        <f t="shared" si="17"/>
        <v>2.2746991573052942</v>
      </c>
      <c r="P34" s="21">
        <f t="shared" si="17"/>
        <v>2.95</v>
      </c>
      <c r="Q34" s="22">
        <f t="shared" si="4"/>
        <v>2.3247121318171238</v>
      </c>
      <c r="R34" s="20">
        <f t="shared" si="18"/>
        <v>7.900331514337422E-2</v>
      </c>
      <c r="S34" s="21">
        <f t="shared" si="18"/>
        <v>-0.81252888848721161</v>
      </c>
      <c r="T34" s="22">
        <f t="shared" si="5"/>
        <v>-0.23930174443966223</v>
      </c>
      <c r="U34" s="20">
        <f t="shared" si="19"/>
        <v>-0.12799702705556781</v>
      </c>
      <c r="V34" s="21">
        <f t="shared" si="19"/>
        <v>-0.88488219615105912</v>
      </c>
      <c r="W34" s="22">
        <f t="shared" si="6"/>
        <v>-0.4475807931709902</v>
      </c>
      <c r="X34" s="20">
        <f t="shared" si="20"/>
        <v>-0.18403971264502927</v>
      </c>
      <c r="Y34" s="21">
        <f t="shared" si="20"/>
        <v>-0.89797360953717198</v>
      </c>
      <c r="Z34" s="22">
        <f t="shared" si="7"/>
        <v>-0.49498243845208756</v>
      </c>
      <c r="AA34" s="20">
        <f t="shared" si="21"/>
        <v>-0.24747237908245667</v>
      </c>
      <c r="AB34" s="21">
        <f t="shared" si="21"/>
        <v>-0.90008642542779205</v>
      </c>
      <c r="AC34" s="22">
        <f t="shared" si="8"/>
        <v>-0.5221213551682018</v>
      </c>
      <c r="AD34" s="20">
        <f t="shared" si="9"/>
        <v>-0.28577035646842608</v>
      </c>
      <c r="AE34" s="21">
        <f t="shared" si="9"/>
        <v>-0.91129989074860018</v>
      </c>
      <c r="AF34" s="22">
        <f t="shared" si="10"/>
        <v>-0.55925754708084452</v>
      </c>
      <c r="AG34" s="20">
        <f t="shared" si="11"/>
        <v>-0.14595256993896777</v>
      </c>
      <c r="AH34" s="21">
        <f t="shared" si="11"/>
        <v>-0.86678998039593047</v>
      </c>
      <c r="AI34" s="22">
        <f t="shared" si="12"/>
        <v>-0.42142946475911613</v>
      </c>
    </row>
    <row r="35" spans="2:35" x14ac:dyDescent="0.25">
      <c r="B35" s="65" t="s">
        <v>59</v>
      </c>
      <c r="C35" s="20">
        <f t="shared" si="13"/>
        <v>-0.54946607210990328</v>
      </c>
      <c r="D35" s="21">
        <f t="shared" si="13"/>
        <v>-0.93889755212000259</v>
      </c>
      <c r="E35" s="22">
        <f t="shared" si="0"/>
        <v>-0.7239992564534804</v>
      </c>
      <c r="F35" s="20">
        <f t="shared" si="14"/>
        <v>-0.57529422895883686</v>
      </c>
      <c r="G35" s="21">
        <f t="shared" si="14"/>
        <v>-0.94119377362857803</v>
      </c>
      <c r="H35" s="22">
        <f t="shared" si="1"/>
        <v>-0.73740695097686615</v>
      </c>
      <c r="I35" s="20">
        <f t="shared" si="15"/>
        <v>-0.27242387484040831</v>
      </c>
      <c r="J35" s="21">
        <f t="shared" si="15"/>
        <v>-0.89221662905151655</v>
      </c>
      <c r="K35" s="22">
        <f t="shared" si="2"/>
        <v>-0.53673658638745314</v>
      </c>
      <c r="L35" s="20">
        <f t="shared" si="16"/>
        <v>3.5742985897596968</v>
      </c>
      <c r="M35" s="21">
        <f t="shared" si="16"/>
        <v>1.670544853455401</v>
      </c>
      <c r="N35" s="22">
        <f t="shared" si="3"/>
        <v>3.2721291236968764</v>
      </c>
      <c r="O35" s="20">
        <f t="shared" si="17"/>
        <v>2.1941845581222674</v>
      </c>
      <c r="P35" s="21">
        <f t="shared" si="17"/>
        <v>3.7635518258108416</v>
      </c>
      <c r="Q35" s="22">
        <f t="shared" si="4"/>
        <v>2.3021245703406028</v>
      </c>
      <c r="R35" s="20">
        <f t="shared" si="18"/>
        <v>9.8744828063407786E-2</v>
      </c>
      <c r="S35" s="21">
        <f t="shared" si="18"/>
        <v>-0.81219009465386727</v>
      </c>
      <c r="T35" s="22">
        <f t="shared" si="5"/>
        <v>-0.25822769402442269</v>
      </c>
      <c r="U35" s="20">
        <f t="shared" si="19"/>
        <v>-0.11840796499954576</v>
      </c>
      <c r="V35" s="21">
        <f t="shared" si="19"/>
        <v>-0.88127741599963827</v>
      </c>
      <c r="W35" s="22">
        <f t="shared" si="6"/>
        <v>-0.46163863282613227</v>
      </c>
      <c r="X35" s="20">
        <f t="shared" si="20"/>
        <v>-0.16984180381509706</v>
      </c>
      <c r="Y35" s="21">
        <f t="shared" si="20"/>
        <v>-0.89331163922900925</v>
      </c>
      <c r="Z35" s="22">
        <f t="shared" si="7"/>
        <v>-0.50373719582242271</v>
      </c>
      <c r="AA35" s="20">
        <f t="shared" si="21"/>
        <v>-0.23426577944311644</v>
      </c>
      <c r="AB35" s="21">
        <f t="shared" si="21"/>
        <v>-0.89497384660005797</v>
      </c>
      <c r="AC35" s="22">
        <f t="shared" si="8"/>
        <v>-0.52854004093493412</v>
      </c>
      <c r="AD35" s="20">
        <f t="shared" si="9"/>
        <v>-0.27750033297420196</v>
      </c>
      <c r="AE35" s="21">
        <f t="shared" si="9"/>
        <v>-0.90576110041978686</v>
      </c>
      <c r="AF35" s="22">
        <f t="shared" si="10"/>
        <v>-0.56514228533549749</v>
      </c>
      <c r="AG35" s="20">
        <f t="shared" si="11"/>
        <v>-0.13589233692809233</v>
      </c>
      <c r="AH35" s="21">
        <f t="shared" si="11"/>
        <v>-0.86164806579205466</v>
      </c>
      <c r="AI35" s="22">
        <f t="shared" si="12"/>
        <v>-0.43168601840621901</v>
      </c>
    </row>
    <row r="36" spans="2:35" x14ac:dyDescent="0.25">
      <c r="B36" s="65" t="s">
        <v>58</v>
      </c>
      <c r="C36" s="20">
        <f t="shared" si="13"/>
        <v>-0.77405824456352734</v>
      </c>
      <c r="D36" s="21">
        <f t="shared" si="13"/>
        <v>-0.99673037121845964</v>
      </c>
      <c r="E36" s="22">
        <f t="shared" si="0"/>
        <v>-0.86008253814217805</v>
      </c>
      <c r="F36" s="20">
        <f t="shared" si="14"/>
        <v>-0.82619302570981756</v>
      </c>
      <c r="G36" s="21">
        <f t="shared" si="14"/>
        <v>-0.99721334923520877</v>
      </c>
      <c r="H36" s="22">
        <f t="shared" si="1"/>
        <v>-0.88815851575008686</v>
      </c>
      <c r="I36" s="20">
        <f t="shared" si="15"/>
        <v>-0.6393854485790964</v>
      </c>
      <c r="J36" s="21">
        <f t="shared" si="15"/>
        <v>-0.9944101015508674</v>
      </c>
      <c r="K36" s="22">
        <f t="shared" si="2"/>
        <v>-0.77080144956256313</v>
      </c>
      <c r="L36" s="20">
        <f t="shared" si="16"/>
        <v>3.4817949453587547</v>
      </c>
      <c r="M36" s="21">
        <f t="shared" si="16"/>
        <v>-0.80370125578321217</v>
      </c>
      <c r="N36" s="22">
        <f t="shared" si="3"/>
        <v>2.7439069755307428</v>
      </c>
      <c r="O36" s="20">
        <f t="shared" si="17"/>
        <v>2.5765066939950292</v>
      </c>
      <c r="P36" s="21">
        <f t="shared" si="17"/>
        <v>1.0856741573033708</v>
      </c>
      <c r="Q36" s="22">
        <f t="shared" si="4"/>
        <v>2.5535753390248068</v>
      </c>
      <c r="R36" s="20">
        <f t="shared" si="18"/>
        <v>6.6127098414333174E-2</v>
      </c>
      <c r="S36" s="21">
        <f t="shared" si="18"/>
        <v>-0.98362463472459616</v>
      </c>
      <c r="T36" s="22">
        <f t="shared" si="5"/>
        <v>-0.32469399930240583</v>
      </c>
      <c r="U36" s="20">
        <f t="shared" si="19"/>
        <v>-0.13604269596637408</v>
      </c>
      <c r="V36" s="21">
        <f t="shared" si="19"/>
        <v>-0.98875936719400503</v>
      </c>
      <c r="W36" s="22">
        <f t="shared" si="6"/>
        <v>-0.48722020045947101</v>
      </c>
      <c r="X36" s="20">
        <f t="shared" si="20"/>
        <v>-0.23052543969075734</v>
      </c>
      <c r="Y36" s="21">
        <f t="shared" si="20"/>
        <v>-0.98937190461194924</v>
      </c>
      <c r="Z36" s="22">
        <f t="shared" si="7"/>
        <v>-0.53211629940866989</v>
      </c>
      <c r="AA36" s="20">
        <f t="shared" si="21"/>
        <v>-0.32235984001151496</v>
      </c>
      <c r="AB36" s="21">
        <f t="shared" si="21"/>
        <v>-0.99062470406262826</v>
      </c>
      <c r="AC36" s="22">
        <f t="shared" si="8"/>
        <v>-0.58768356117105647</v>
      </c>
      <c r="AD36" s="20">
        <f t="shared" si="9"/>
        <v>-0.37195658113108465</v>
      </c>
      <c r="AE36" s="21">
        <f t="shared" si="9"/>
        <v>-0.9917449042618901</v>
      </c>
      <c r="AF36" s="22">
        <f t="shared" si="10"/>
        <v>-0.62567496512628962</v>
      </c>
      <c r="AG36" s="20">
        <f t="shared" si="11"/>
        <v>-0.21919425404493442</v>
      </c>
      <c r="AH36" s="21">
        <f t="shared" si="11"/>
        <v>-0.98828289381399914</v>
      </c>
      <c r="AI36" s="22">
        <f t="shared" si="12"/>
        <v>-0.50971889549859084</v>
      </c>
    </row>
    <row r="37" spans="2:35" x14ac:dyDescent="0.25">
      <c r="B37" s="65" t="s">
        <v>57</v>
      </c>
      <c r="C37" s="20">
        <f t="shared" ref="C37:D43" si="22">(Y18/C18)-1</f>
        <v>-0.4883920811172543</v>
      </c>
      <c r="D37" s="21">
        <f t="shared" si="22"/>
        <v>-0.94221213807767734</v>
      </c>
      <c r="E37" s="22">
        <f t="shared" ref="E37:E43" si="23">(SUM(Y18:Z18)/SUM(C18:D18))-1</f>
        <v>-0.69710810831588277</v>
      </c>
      <c r="F37" s="20">
        <f t="shared" ref="F37:G43" si="24">(Y18/E18)-1</f>
        <v>-0.51376613247799807</v>
      </c>
      <c r="G37" s="21">
        <f t="shared" si="24"/>
        <v>-0.94514604329331831</v>
      </c>
      <c r="H37" s="22">
        <f t="shared" ref="H37:H43" si="25">(SUM(Y18:Z18)/SUM(E18:F18))-1</f>
        <v>-0.71229413273815645</v>
      </c>
      <c r="I37" s="20">
        <f t="shared" ref="I37:J43" si="26">(Y18/G18)-1</f>
        <v>-0.16479436303969952</v>
      </c>
      <c r="J37" s="21">
        <f t="shared" si="26"/>
        <v>-0.90060873945139841</v>
      </c>
      <c r="K37" s="22">
        <f t="shared" ref="K37:K43" si="27">(SUM(Y18:Z18)/SUM(G18:H18))-1</f>
        <v>-0.49368979593231843</v>
      </c>
      <c r="L37" s="20">
        <f t="shared" ref="L37:M43" si="28">(Y18/I18)-1</f>
        <v>3.1696907796545046</v>
      </c>
      <c r="M37" s="21">
        <f t="shared" si="28"/>
        <v>1.0456309725600019</v>
      </c>
      <c r="N37" s="22">
        <f t="shared" ref="N37:N43" si="29">(SUM(Y18:Z18)/SUM(I18:J18))-1</f>
        <v>2.8215167967459602</v>
      </c>
      <c r="O37" s="20">
        <f t="shared" ref="O37:P43" si="30">(Y18/K18)-1</f>
        <v>1.9236082699718691</v>
      </c>
      <c r="P37" s="21">
        <f t="shared" si="30"/>
        <v>1.997232100436241</v>
      </c>
      <c r="Q37" s="22">
        <f t="shared" ref="Q37:Q43" si="31">(SUM(Y18:Z18)/SUM(K18:L18))-1</f>
        <v>1.9299232993830349</v>
      </c>
      <c r="R37" s="20">
        <f t="shared" ref="R37:S43" si="32">(Y18/M18)-1</f>
        <v>8.2556948644529671E-2</v>
      </c>
      <c r="S37" s="21">
        <f t="shared" si="32"/>
        <v>-0.83761439622777645</v>
      </c>
      <c r="T37" s="22">
        <f t="shared" ref="T37:T43" si="33">(SUM(Y18:Z18)/SUM(M18:N18))-1</f>
        <v>-0.27695183244535426</v>
      </c>
      <c r="U37" s="20">
        <f t="shared" ref="U37:V43" si="34">(Y18/O18)-1</f>
        <v>-0.12614900177015265</v>
      </c>
      <c r="V37" s="21">
        <f t="shared" si="34"/>
        <v>-0.90294583852958654</v>
      </c>
      <c r="W37" s="22">
        <f t="shared" ref="W37:W43" si="35">(SUM(Y18:Z18)/SUM(O18:P18))-1</f>
        <v>-0.48666047153813274</v>
      </c>
      <c r="X37" s="20">
        <f t="shared" ref="X37:Y43" si="36">(Y18/Q18)-1</f>
        <v>-0.18866575377983774</v>
      </c>
      <c r="Y37" s="21">
        <f t="shared" si="36"/>
        <v>-0.9156099264531512</v>
      </c>
      <c r="Z37" s="22">
        <f t="shared" ref="Z37:Z43" si="37">(SUM(Y18:Z18)/SUM(Q18:R18))-1</f>
        <v>-0.53792286860841965</v>
      </c>
      <c r="AA37" s="20">
        <f t="shared" ref="AA37:AB43" si="38">(Y18/S18)-1</f>
        <v>-0.21887260329102654</v>
      </c>
      <c r="AB37" s="21">
        <f t="shared" si="38"/>
        <v>-0.91332525965783506</v>
      </c>
      <c r="AC37" s="22">
        <f t="shared" ref="AC37:AC43" si="39">(SUM(Y18:Z18)/SUM(S18:T18))-1</f>
        <v>-0.54132964186973243</v>
      </c>
      <c r="AD37" s="20">
        <f t="shared" ref="AD37:AE43" si="40">(Y18/U18)-1</f>
        <v>-0.24351539947761847</v>
      </c>
      <c r="AE37" s="21">
        <f t="shared" si="40"/>
        <v>-0.92053235144420409</v>
      </c>
      <c r="AF37" s="22">
        <f t="shared" ref="AF37:AF43" si="41">(SUM(Y18:Z18)/SUM(U18:V18))-1</f>
        <v>-0.56711279717490837</v>
      </c>
      <c r="AG37" s="20">
        <f t="shared" ref="AG37:AH43" si="42">(Y18/W18)-1</f>
        <v>-0.11429011321889848</v>
      </c>
      <c r="AH37" s="21">
        <f t="shared" si="42"/>
        <v>-0.88468581400873714</v>
      </c>
      <c r="AI37" s="22">
        <f t="shared" ref="AI37:AI43" si="43">(SUM(Y18:Z18)/SUM(W18:X18))-1</f>
        <v>-0.44161828916920465</v>
      </c>
    </row>
    <row r="38" spans="2:35" x14ac:dyDescent="0.25">
      <c r="B38" s="65" t="s">
        <v>56</v>
      </c>
      <c r="C38" s="20">
        <f t="shared" si="22"/>
        <v>-0.39880576186068728</v>
      </c>
      <c r="D38" s="21">
        <f t="shared" si="22"/>
        <v>-0.91973408834043002</v>
      </c>
      <c r="E38" s="22">
        <f t="shared" si="23"/>
        <v>-0.6279910832572051</v>
      </c>
      <c r="F38" s="20">
        <f t="shared" si="24"/>
        <v>-0.42601458660695024</v>
      </c>
      <c r="G38" s="21">
        <f t="shared" si="24"/>
        <v>-0.92232903518436815</v>
      </c>
      <c r="H38" s="22">
        <f t="shared" si="25"/>
        <v>-0.64272738670525742</v>
      </c>
      <c r="I38" s="20">
        <f t="shared" si="26"/>
        <v>-4.4769870173765325E-2</v>
      </c>
      <c r="J38" s="21">
        <f t="shared" si="26"/>
        <v>-0.86003688560592462</v>
      </c>
      <c r="K38" s="22">
        <f t="shared" si="27"/>
        <v>-0.38488664327131117</v>
      </c>
      <c r="L38" s="20">
        <f t="shared" si="28"/>
        <v>3.7581359905844209</v>
      </c>
      <c r="M38" s="21">
        <f t="shared" si="28"/>
        <v>2.6279143154143152</v>
      </c>
      <c r="N38" s="22">
        <f t="shared" si="29"/>
        <v>3.6214660529501703</v>
      </c>
      <c r="O38" s="20">
        <f t="shared" si="30"/>
        <v>1.9241165581501991</v>
      </c>
      <c r="P38" s="21">
        <f t="shared" si="30"/>
        <v>9.0103974595369802</v>
      </c>
      <c r="Q38" s="22">
        <f t="shared" si="31"/>
        <v>2.134765207495676</v>
      </c>
      <c r="R38" s="20">
        <f t="shared" si="32"/>
        <v>0.19973570685092978</v>
      </c>
      <c r="S38" s="21">
        <f t="shared" si="32"/>
        <v>-0.76626515533848216</v>
      </c>
      <c r="T38" s="22">
        <f t="shared" si="33"/>
        <v>-0.1383191125550145</v>
      </c>
      <c r="U38" s="20">
        <f t="shared" si="34"/>
        <v>-2.8592290355621275E-3</v>
      </c>
      <c r="V38" s="21">
        <f t="shared" si="34"/>
        <v>-0.85978984582428519</v>
      </c>
      <c r="W38" s="22">
        <f t="shared" si="35"/>
        <v>-0.36896483160767535</v>
      </c>
      <c r="X38" s="20">
        <f t="shared" si="36"/>
        <v>-8.8232590894399165E-2</v>
      </c>
      <c r="Y38" s="21">
        <f t="shared" si="36"/>
        <v>-0.88866793202604843</v>
      </c>
      <c r="Z38" s="22">
        <f t="shared" si="37"/>
        <v>-0.45808263024930529</v>
      </c>
      <c r="AA38" s="20">
        <f t="shared" si="38"/>
        <v>-0.13519446194590923</v>
      </c>
      <c r="AB38" s="21">
        <f t="shared" si="38"/>
        <v>-0.88275096661177455</v>
      </c>
      <c r="AC38" s="22">
        <f t="shared" si="39"/>
        <v>-0.46125798578735011</v>
      </c>
      <c r="AD38" s="20">
        <f t="shared" si="40"/>
        <v>-0.18354031334441745</v>
      </c>
      <c r="AE38" s="21">
        <f t="shared" si="40"/>
        <v>-0.89421352739330584</v>
      </c>
      <c r="AF38" s="22">
        <f t="shared" si="41"/>
        <v>-0.50146403041207321</v>
      </c>
      <c r="AG38" s="20">
        <f t="shared" si="42"/>
        <v>-7.9405551382042416E-2</v>
      </c>
      <c r="AH38" s="21">
        <f t="shared" si="42"/>
        <v>-0.85318519534943349</v>
      </c>
      <c r="AI38" s="22">
        <f t="shared" si="43"/>
        <v>-0.38639476831702568</v>
      </c>
    </row>
    <row r="39" spans="2:35" x14ac:dyDescent="0.25">
      <c r="B39" s="65" t="s">
        <v>55</v>
      </c>
      <c r="C39" s="20">
        <f t="shared" si="22"/>
        <v>-0.69750985309924762</v>
      </c>
      <c r="D39" s="21">
        <f t="shared" si="22"/>
        <v>-1</v>
      </c>
      <c r="E39" s="22">
        <f t="shared" si="23"/>
        <v>-0.85047556585002726</v>
      </c>
      <c r="F39" s="20">
        <f t="shared" si="24"/>
        <v>-0.66047846697532253</v>
      </c>
      <c r="G39" s="21">
        <f t="shared" si="24"/>
        <v>-1</v>
      </c>
      <c r="H39" s="22">
        <f t="shared" si="25"/>
        <v>-0.82631097553135224</v>
      </c>
      <c r="I39" s="20">
        <f t="shared" si="26"/>
        <v>9.8511788146056212E-2</v>
      </c>
      <c r="J39" s="21">
        <f t="shared" si="26"/>
        <v>-1</v>
      </c>
      <c r="K39" s="22">
        <f t="shared" si="27"/>
        <v>-0.45235303681128558</v>
      </c>
      <c r="L39" s="20">
        <f t="shared" si="28"/>
        <v>87.497915425848717</v>
      </c>
      <c r="M39" s="21">
        <f t="shared" si="28"/>
        <v>-1</v>
      </c>
      <c r="N39" s="22">
        <f t="shared" si="29"/>
        <v>37.800887844366109</v>
      </c>
      <c r="O39" s="20" t="e">
        <f t="shared" si="30"/>
        <v>#DIV/0!</v>
      </c>
      <c r="P39" s="21" t="e">
        <f t="shared" si="30"/>
        <v>#DIV/0!</v>
      </c>
      <c r="Q39" s="22" t="e">
        <f t="shared" si="31"/>
        <v>#DIV/0!</v>
      </c>
      <c r="R39" s="20">
        <f t="shared" si="32"/>
        <v>0.57300896666349077</v>
      </c>
      <c r="S39" s="21">
        <f t="shared" si="32"/>
        <v>-1</v>
      </c>
      <c r="T39" s="22">
        <f t="shared" si="33"/>
        <v>-0.13741266758969795</v>
      </c>
      <c r="U39" s="20">
        <f t="shared" si="34"/>
        <v>-5.0070323488044965E-2</v>
      </c>
      <c r="V39" s="21">
        <f t="shared" si="34"/>
        <v>-1</v>
      </c>
      <c r="W39" s="22">
        <f t="shared" si="35"/>
        <v>-0.5382866908780175</v>
      </c>
      <c r="X39" s="20">
        <f t="shared" si="36"/>
        <v>-0.28856764511145439</v>
      </c>
      <c r="Y39" s="21">
        <f t="shared" si="36"/>
        <v>-1</v>
      </c>
      <c r="Z39" s="22">
        <f t="shared" si="37"/>
        <v>-0.65552457854986323</v>
      </c>
      <c r="AA39" s="20">
        <f t="shared" si="38"/>
        <v>-0.29771194411490842</v>
      </c>
      <c r="AB39" s="21">
        <f t="shared" si="38"/>
        <v>-1</v>
      </c>
      <c r="AC39" s="22">
        <f t="shared" si="39"/>
        <v>-0.65026267723652253</v>
      </c>
      <c r="AD39" s="20">
        <f t="shared" si="40"/>
        <v>-0.36420157208080339</v>
      </c>
      <c r="AE39" s="21">
        <f t="shared" si="40"/>
        <v>-1</v>
      </c>
      <c r="AF39" s="22">
        <f t="shared" si="41"/>
        <v>-0.68778020977429122</v>
      </c>
      <c r="AG39" s="20">
        <f t="shared" si="42"/>
        <v>-0.20481036077705816</v>
      </c>
      <c r="AH39" s="21">
        <f t="shared" si="42"/>
        <v>-1</v>
      </c>
      <c r="AI39" s="22">
        <f t="shared" si="43"/>
        <v>-0.59972117018214244</v>
      </c>
    </row>
    <row r="40" spans="2:35" x14ac:dyDescent="0.25">
      <c r="B40" s="65" t="s">
        <v>54</v>
      </c>
      <c r="C40" s="20">
        <f t="shared" si="22"/>
        <v>-0.73714405308579667</v>
      </c>
      <c r="D40" s="21">
        <f t="shared" si="22"/>
        <v>-1</v>
      </c>
      <c r="E40" s="22">
        <f t="shared" si="23"/>
        <v>-0.85125672600734448</v>
      </c>
      <c r="F40" s="20">
        <f t="shared" si="24"/>
        <v>-0.77706427765944119</v>
      </c>
      <c r="G40" s="21">
        <f t="shared" si="24"/>
        <v>-1</v>
      </c>
      <c r="H40" s="22">
        <f t="shared" si="25"/>
        <v>-0.86176804880154234</v>
      </c>
      <c r="I40" s="20">
        <f t="shared" si="26"/>
        <v>-0.57317556319649898</v>
      </c>
      <c r="J40" s="21">
        <f t="shared" si="26"/>
        <v>-1</v>
      </c>
      <c r="K40" s="22">
        <f t="shared" si="27"/>
        <v>-0.72599490632229702</v>
      </c>
      <c r="L40" s="20">
        <f t="shared" si="28"/>
        <v>54.047697175670926</v>
      </c>
      <c r="M40" s="21">
        <f t="shared" si="28"/>
        <v>-1</v>
      </c>
      <c r="N40" s="22">
        <f t="shared" si="29"/>
        <v>36.149059849338634</v>
      </c>
      <c r="O40" s="20" t="e">
        <f t="shared" si="30"/>
        <v>#DIV/0!</v>
      </c>
      <c r="P40" s="21" t="e">
        <f t="shared" si="30"/>
        <v>#DIV/0!</v>
      </c>
      <c r="Q40" s="22" t="e">
        <f t="shared" si="31"/>
        <v>#DIV/0!</v>
      </c>
      <c r="R40" s="20" t="e">
        <f t="shared" si="32"/>
        <v>#DIV/0!</v>
      </c>
      <c r="S40" s="21" t="e">
        <f t="shared" si="32"/>
        <v>#DIV/0!</v>
      </c>
      <c r="T40" s="22" t="e">
        <f t="shared" si="33"/>
        <v>#DIV/0!</v>
      </c>
      <c r="U40" s="20">
        <f t="shared" si="34"/>
        <v>-3.5811054913294726E-2</v>
      </c>
      <c r="V40" s="21">
        <f t="shared" si="34"/>
        <v>-1</v>
      </c>
      <c r="W40" s="22">
        <f t="shared" si="35"/>
        <v>-0.44020136075824901</v>
      </c>
      <c r="X40" s="20">
        <f t="shared" si="36"/>
        <v>-0.35901123518403877</v>
      </c>
      <c r="Y40" s="21">
        <f t="shared" si="36"/>
        <v>-1</v>
      </c>
      <c r="Z40" s="22">
        <f t="shared" si="37"/>
        <v>-0.64400568103323153</v>
      </c>
      <c r="AA40" s="20">
        <f t="shared" si="38"/>
        <v>-0.41514087882889217</v>
      </c>
      <c r="AB40" s="21">
        <f t="shared" si="38"/>
        <v>-1</v>
      </c>
      <c r="AC40" s="22">
        <f t="shared" si="39"/>
        <v>-0.65546288908746142</v>
      </c>
      <c r="AD40" s="20">
        <f t="shared" si="40"/>
        <v>-0.45002704658334913</v>
      </c>
      <c r="AE40" s="21">
        <f t="shared" si="40"/>
        <v>-1</v>
      </c>
      <c r="AF40" s="22">
        <f t="shared" si="41"/>
        <v>-0.68842088164071047</v>
      </c>
      <c r="AG40" s="20">
        <f t="shared" si="42"/>
        <v>-0.31478413692977769</v>
      </c>
      <c r="AH40" s="21">
        <f t="shared" si="42"/>
        <v>-1</v>
      </c>
      <c r="AI40" s="22">
        <f t="shared" si="43"/>
        <v>-0.56287335441330832</v>
      </c>
    </row>
    <row r="41" spans="2:35" x14ac:dyDescent="0.25">
      <c r="B41" s="65" t="s">
        <v>53</v>
      </c>
      <c r="C41" s="20">
        <f t="shared" si="22"/>
        <v>-0.41163605749162191</v>
      </c>
      <c r="D41" s="21">
        <f t="shared" si="22"/>
        <v>-0.87979601342183789</v>
      </c>
      <c r="E41" s="22">
        <f t="shared" si="23"/>
        <v>-0.62279065468611838</v>
      </c>
      <c r="F41" s="20">
        <f t="shared" si="24"/>
        <v>-0.44856222134554147</v>
      </c>
      <c r="G41" s="21">
        <f t="shared" si="24"/>
        <v>-0.88175240266354393</v>
      </c>
      <c r="H41" s="22">
        <f t="shared" si="25"/>
        <v>-0.63876555933566881</v>
      </c>
      <c r="I41" s="20">
        <f t="shared" si="26"/>
        <v>-0.13588392892371981</v>
      </c>
      <c r="J41" s="21">
        <f t="shared" si="26"/>
        <v>-0.80087438449191906</v>
      </c>
      <c r="K41" s="22">
        <f t="shared" si="27"/>
        <v>-0.41613332001999015</v>
      </c>
      <c r="L41" s="20">
        <f t="shared" si="28"/>
        <v>2.171429055806652</v>
      </c>
      <c r="M41" s="21">
        <f t="shared" si="28"/>
        <v>1.9748757953455942</v>
      </c>
      <c r="N41" s="22">
        <f t="shared" si="29"/>
        <v>2.1415955431158848</v>
      </c>
      <c r="O41" s="20">
        <f t="shared" si="30"/>
        <v>1.3951288427672681</v>
      </c>
      <c r="P41" s="21">
        <f t="shared" si="30"/>
        <v>4.4029998416970084</v>
      </c>
      <c r="Q41" s="22">
        <f t="shared" si="31"/>
        <v>1.6034410418837353</v>
      </c>
      <c r="R41" s="20">
        <f t="shared" si="32"/>
        <v>9.4413584227883263E-2</v>
      </c>
      <c r="S41" s="21">
        <f t="shared" si="32"/>
        <v>-0.71876152316994035</v>
      </c>
      <c r="T41" s="22">
        <f t="shared" si="33"/>
        <v>-0.2268783791564376</v>
      </c>
      <c r="U41" s="20">
        <f t="shared" si="34"/>
        <v>-5.0368868670082834E-2</v>
      </c>
      <c r="V41" s="21">
        <f t="shared" si="34"/>
        <v>-0.80543493286854606</v>
      </c>
      <c r="W41" s="22">
        <f t="shared" si="35"/>
        <v>-0.39039450485061034</v>
      </c>
      <c r="X41" s="20">
        <f t="shared" si="36"/>
        <v>-6.8623870166255263E-2</v>
      </c>
      <c r="Y41" s="21">
        <f t="shared" si="36"/>
        <v>-0.82430268281282493</v>
      </c>
      <c r="Z41" s="22">
        <f t="shared" si="37"/>
        <v>-0.42442976940767518</v>
      </c>
      <c r="AA41" s="20">
        <f t="shared" si="38"/>
        <v>-0.13747906531153353</v>
      </c>
      <c r="AB41" s="21">
        <f t="shared" si="38"/>
        <v>-0.82180155039164426</v>
      </c>
      <c r="AC41" s="22">
        <f t="shared" si="39"/>
        <v>-0.44423400485206543</v>
      </c>
      <c r="AD41" s="20">
        <f t="shared" si="40"/>
        <v>-0.16679720336713089</v>
      </c>
      <c r="AE41" s="21">
        <f t="shared" si="40"/>
        <v>-0.83312014520515498</v>
      </c>
      <c r="AF41" s="22">
        <f t="shared" si="41"/>
        <v>-0.47060699064564149</v>
      </c>
      <c r="AG41" s="20">
        <f t="shared" si="42"/>
        <v>-7.7498614717404601E-2</v>
      </c>
      <c r="AH41" s="21">
        <f t="shared" si="42"/>
        <v>-0.77860433051570643</v>
      </c>
      <c r="AI41" s="22">
        <f t="shared" si="43"/>
        <v>-0.36604494724243408</v>
      </c>
    </row>
    <row r="42" spans="2:35" x14ac:dyDescent="0.25">
      <c r="B42" s="65" t="s">
        <v>52</v>
      </c>
      <c r="C42" s="20">
        <f t="shared" si="22"/>
        <v>-0.59377791009228931</v>
      </c>
      <c r="D42" s="21">
        <f t="shared" si="22"/>
        <v>-1</v>
      </c>
      <c r="E42" s="22">
        <f t="shared" si="23"/>
        <v>-0.80605242234590224</v>
      </c>
      <c r="F42" s="20">
        <f t="shared" si="24"/>
        <v>-0.77638112718989172</v>
      </c>
      <c r="G42" s="21">
        <f t="shared" si="24"/>
        <v>-1</v>
      </c>
      <c r="H42" s="22">
        <f t="shared" si="25"/>
        <v>-0.86672288387781549</v>
      </c>
      <c r="I42" s="20">
        <f t="shared" si="26"/>
        <v>-0.60413287441811403</v>
      </c>
      <c r="J42" s="21">
        <f t="shared" si="26"/>
        <v>-1</v>
      </c>
      <c r="K42" s="22">
        <f t="shared" si="27"/>
        <v>-0.78736362008614191</v>
      </c>
      <c r="L42" s="20">
        <f t="shared" si="28"/>
        <v>1304.1739130434783</v>
      </c>
      <c r="M42" s="21">
        <f t="shared" si="28"/>
        <v>-1</v>
      </c>
      <c r="N42" s="22">
        <f t="shared" si="29"/>
        <v>772.43639291465377</v>
      </c>
      <c r="O42" s="20">
        <f t="shared" si="30"/>
        <v>4982.3913043478269</v>
      </c>
      <c r="P42" s="21">
        <f t="shared" si="30"/>
        <v>-1</v>
      </c>
      <c r="Q42" s="22">
        <f t="shared" si="31"/>
        <v>681.65634306134609</v>
      </c>
      <c r="R42" s="20">
        <f t="shared" si="32"/>
        <v>5219.695652173913</v>
      </c>
      <c r="S42" s="21" t="e">
        <f t="shared" si="32"/>
        <v>#DIV/0!</v>
      </c>
      <c r="T42" s="22">
        <f t="shared" si="33"/>
        <v>5219.695652173913</v>
      </c>
      <c r="U42" s="20">
        <f t="shared" si="34"/>
        <v>-0.10612512283000319</v>
      </c>
      <c r="V42" s="21">
        <f t="shared" si="34"/>
        <v>-1</v>
      </c>
      <c r="W42" s="22">
        <f t="shared" si="35"/>
        <v>-0.54515719077480784</v>
      </c>
      <c r="X42" s="20">
        <f t="shared" si="36"/>
        <v>4.1461087637999272E-2</v>
      </c>
      <c r="Y42" s="21">
        <f t="shared" si="36"/>
        <v>-1</v>
      </c>
      <c r="Z42" s="22">
        <f t="shared" si="37"/>
        <v>-0.57958836941116409</v>
      </c>
      <c r="AA42" s="20">
        <f t="shared" si="38"/>
        <v>-0.24752152606314315</v>
      </c>
      <c r="AB42" s="21">
        <f t="shared" si="38"/>
        <v>-1</v>
      </c>
      <c r="AC42" s="22">
        <f t="shared" si="39"/>
        <v>-0.72155176062114945</v>
      </c>
      <c r="AD42" s="20">
        <f t="shared" si="40"/>
        <v>-0.25556885039584865</v>
      </c>
      <c r="AE42" s="21">
        <f t="shared" si="40"/>
        <v>-1</v>
      </c>
      <c r="AF42" s="22">
        <f t="shared" si="41"/>
        <v>-0.73121679488381619</v>
      </c>
      <c r="AG42" s="20">
        <f t="shared" si="42"/>
        <v>-5.5639320760313304E-2</v>
      </c>
      <c r="AH42" s="21">
        <f t="shared" si="42"/>
        <v>-1</v>
      </c>
      <c r="AI42" s="22">
        <f t="shared" si="43"/>
        <v>-0.63532603392907894</v>
      </c>
    </row>
    <row r="43" spans="2:35" x14ac:dyDescent="0.25">
      <c r="B43" s="65" t="s">
        <v>51</v>
      </c>
      <c r="C43" s="20">
        <f t="shared" si="22"/>
        <v>-0.76030817137334905</v>
      </c>
      <c r="D43" s="21">
        <f t="shared" si="22"/>
        <v>-0.99948437365722309</v>
      </c>
      <c r="E43" s="22">
        <f t="shared" si="23"/>
        <v>-0.89758095242179969</v>
      </c>
      <c r="F43" s="20">
        <f t="shared" si="24"/>
        <v>-0.74735710319411197</v>
      </c>
      <c r="G43" s="21">
        <f t="shared" si="24"/>
        <v>-0.99945135332845647</v>
      </c>
      <c r="H43" s="22">
        <f t="shared" si="25"/>
        <v>-0.8914611586425486</v>
      </c>
      <c r="I43" s="20">
        <f t="shared" si="26"/>
        <v>-0.51935717894731692</v>
      </c>
      <c r="J43" s="21">
        <f t="shared" si="26"/>
        <v>-0.99901094070528473</v>
      </c>
      <c r="K43" s="22">
        <f t="shared" si="27"/>
        <v>-0.79983929594793346</v>
      </c>
      <c r="L43" s="20">
        <f t="shared" si="28"/>
        <v>1896.9516908212559</v>
      </c>
      <c r="M43" s="21">
        <f t="shared" si="28"/>
        <v>8</v>
      </c>
      <c r="N43" s="22">
        <f t="shared" si="29"/>
        <v>1180.4527736131931</v>
      </c>
      <c r="O43" s="20">
        <f t="shared" si="30"/>
        <v>8151.5652173913049</v>
      </c>
      <c r="P43" s="21">
        <f t="shared" si="30"/>
        <v>21.5</v>
      </c>
      <c r="Q43" s="22">
        <f t="shared" si="31"/>
        <v>3987.385471898197</v>
      </c>
      <c r="R43" s="20">
        <f t="shared" si="32"/>
        <v>17080.565217391304</v>
      </c>
      <c r="S43" s="21" t="e">
        <f t="shared" si="32"/>
        <v>#DIV/0!</v>
      </c>
      <c r="T43" s="22">
        <f t="shared" si="33"/>
        <v>17130.065217391304</v>
      </c>
      <c r="U43" s="20">
        <f t="shared" si="34"/>
        <v>66.643939393939391</v>
      </c>
      <c r="V43" s="21">
        <f t="shared" si="34"/>
        <v>-0.47058823529411764</v>
      </c>
      <c r="W43" s="22">
        <f t="shared" si="35"/>
        <v>48.50863856254319</v>
      </c>
      <c r="X43" s="20">
        <f t="shared" si="36"/>
        <v>-0.58631119818382782</v>
      </c>
      <c r="Y43" s="21">
        <f t="shared" si="36"/>
        <v>-0.99901488616462342</v>
      </c>
      <c r="Z43" s="22">
        <f t="shared" si="37"/>
        <v>-0.81285471818097688</v>
      </c>
      <c r="AA43" s="20">
        <f t="shared" si="38"/>
        <v>-0.64161039785591667</v>
      </c>
      <c r="AB43" s="21">
        <f t="shared" si="38"/>
        <v>-0.99919574639202891</v>
      </c>
      <c r="AC43" s="22">
        <f t="shared" si="39"/>
        <v>-0.84313611909750452</v>
      </c>
      <c r="AD43" s="20">
        <f t="shared" si="40"/>
        <v>-0.49836822455681595</v>
      </c>
      <c r="AE43" s="21">
        <f t="shared" si="40"/>
        <v>-0.99895811895451736</v>
      </c>
      <c r="AF43" s="22">
        <f t="shared" si="41"/>
        <v>-0.78996323603449081</v>
      </c>
      <c r="AG43" s="20">
        <f t="shared" si="42"/>
        <v>-0.4318373951222173</v>
      </c>
      <c r="AH43" s="21">
        <f t="shared" si="42"/>
        <v>-0.99872601446995912</v>
      </c>
      <c r="AI43" s="22">
        <f t="shared" si="43"/>
        <v>-0.75143195240983274</v>
      </c>
    </row>
    <row r="44" spans="2:35" x14ac:dyDescent="0.25">
      <c r="K44" s="87"/>
    </row>
    <row r="47" spans="2:35" ht="15.75" thickBot="1" x14ac:dyDescent="0.3">
      <c r="B47" s="88" t="s">
        <v>76</v>
      </c>
      <c r="C47" s="89" t="s">
        <v>79</v>
      </c>
    </row>
  </sheetData>
  <mergeCells count="25">
    <mergeCell ref="S7:T7"/>
    <mergeCell ref="U7:V7"/>
    <mergeCell ref="W7:X7"/>
    <mergeCell ref="B7:B8"/>
    <mergeCell ref="C7:D7"/>
    <mergeCell ref="E7:F7"/>
    <mergeCell ref="G7:H7"/>
    <mergeCell ref="I7:J7"/>
    <mergeCell ref="K7:L7"/>
    <mergeCell ref="AA27:AC27"/>
    <mergeCell ref="AD27:AF27"/>
    <mergeCell ref="AG27:AI27"/>
    <mergeCell ref="Y7:Z7"/>
    <mergeCell ref="B27:B28"/>
    <mergeCell ref="C27:E27"/>
    <mergeCell ref="F27:H27"/>
    <mergeCell ref="I27:K27"/>
    <mergeCell ref="L27:N27"/>
    <mergeCell ref="O27:Q27"/>
    <mergeCell ref="R27:T27"/>
    <mergeCell ref="U27:W27"/>
    <mergeCell ref="X27:Z27"/>
    <mergeCell ref="M7:N7"/>
    <mergeCell ref="O7:P7"/>
    <mergeCell ref="Q7:R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workbookViewId="0">
      <pane ySplit="4" topLeftCell="A5" activePane="bottomLeft" state="frozenSplit"/>
      <selection pane="bottomLeft" activeCell="B3" sqref="B3"/>
    </sheetView>
  </sheetViews>
  <sheetFormatPr defaultRowHeight="15" x14ac:dyDescent="0.25"/>
  <cols>
    <col min="2" max="2" width="11.28515625" bestFit="1" customWidth="1"/>
    <col min="3" max="3" width="15.42578125" customWidth="1"/>
    <col min="4" max="15" width="14.5703125" customWidth="1"/>
    <col min="16" max="18" width="18.85546875" customWidth="1"/>
    <col min="19" max="26" width="19.42578125" customWidth="1"/>
  </cols>
  <sheetData>
    <row r="1" spans="1:26" s="91" customFormat="1" x14ac:dyDescent="0.25">
      <c r="A1" s="90" t="s">
        <v>68</v>
      </c>
    </row>
    <row r="2" spans="1:26" s="91" customFormat="1" ht="14.25" x14ac:dyDescent="0.2">
      <c r="A2" s="92"/>
    </row>
    <row r="3" spans="1:26" s="91" customFormat="1" ht="14.25" x14ac:dyDescent="0.2"/>
    <row r="4" spans="1:26" s="91" customFormat="1" ht="14.25" x14ac:dyDescent="0.2"/>
    <row r="7" spans="1:26" ht="30" x14ac:dyDescent="0.25">
      <c r="B7" s="93"/>
      <c r="C7" s="94" t="s">
        <v>2</v>
      </c>
      <c r="D7" s="94" t="s">
        <v>118</v>
      </c>
      <c r="E7" s="94" t="s">
        <v>119</v>
      </c>
      <c r="F7" s="94" t="s">
        <v>120</v>
      </c>
      <c r="G7" s="94" t="s">
        <v>121</v>
      </c>
      <c r="H7" s="94" t="s">
        <v>122</v>
      </c>
      <c r="I7" s="94" t="s">
        <v>123</v>
      </c>
      <c r="J7" s="94" t="s">
        <v>124</v>
      </c>
      <c r="K7" s="94" t="s">
        <v>125</v>
      </c>
      <c r="L7" s="94" t="s">
        <v>126</v>
      </c>
      <c r="M7" s="94" t="s">
        <v>69</v>
      </c>
      <c r="N7" s="94" t="s">
        <v>74</v>
      </c>
      <c r="O7" s="94" t="s">
        <v>127</v>
      </c>
      <c r="P7" s="94" t="s">
        <v>107</v>
      </c>
      <c r="Q7" s="94" t="s">
        <v>108</v>
      </c>
      <c r="R7" s="94" t="s">
        <v>109</v>
      </c>
      <c r="S7" s="94" t="s">
        <v>110</v>
      </c>
      <c r="T7" s="94" t="s">
        <v>111</v>
      </c>
      <c r="U7" s="94" t="s">
        <v>112</v>
      </c>
      <c r="V7" s="94" t="s">
        <v>113</v>
      </c>
      <c r="W7" s="94" t="s">
        <v>114</v>
      </c>
      <c r="X7" s="94" t="s">
        <v>115</v>
      </c>
      <c r="Y7" s="94" t="s">
        <v>116</v>
      </c>
      <c r="Z7" s="94" t="s">
        <v>117</v>
      </c>
    </row>
    <row r="8" spans="1:26" x14ac:dyDescent="0.25">
      <c r="B8" s="137" t="s">
        <v>12</v>
      </c>
      <c r="C8" s="95" t="s">
        <v>4</v>
      </c>
      <c r="D8" s="96">
        <v>26682342</v>
      </c>
      <c r="E8" s="96">
        <v>29211085</v>
      </c>
      <c r="F8" s="96">
        <v>21922206</v>
      </c>
      <c r="G8" s="96">
        <v>4342646</v>
      </c>
      <c r="H8" s="96">
        <v>3178822</v>
      </c>
      <c r="I8" s="96">
        <v>15671360</v>
      </c>
      <c r="J8" s="96">
        <v>15029730</v>
      </c>
      <c r="K8" s="96">
        <v>20065231</v>
      </c>
      <c r="L8" s="96">
        <v>16476443</v>
      </c>
      <c r="M8" s="96">
        <v>18080910</v>
      </c>
      <c r="N8" s="96">
        <v>19392277</v>
      </c>
      <c r="O8" s="96">
        <v>14186566</v>
      </c>
      <c r="P8" s="97">
        <f>(O8/D8)-1</f>
        <v>-0.46831631196391976</v>
      </c>
      <c r="Q8" s="15">
        <f>(O8/E8)-1</f>
        <v>-0.51434306531236351</v>
      </c>
      <c r="R8" s="15">
        <f>(O8/F8)-1</f>
        <v>-0.3528677725225281</v>
      </c>
      <c r="S8" s="15">
        <f>(O8/G8)-1</f>
        <v>2.2668023136124842</v>
      </c>
      <c r="T8" s="15">
        <f>(O8/H8)-1</f>
        <v>3.4628374913725901</v>
      </c>
      <c r="U8" s="15">
        <f>(O8/I8)-1</f>
        <v>-9.4745701713188857E-2</v>
      </c>
      <c r="V8" s="15">
        <f>(O8/J8)-1</f>
        <v>-5.6099743641435995E-2</v>
      </c>
      <c r="W8" s="15">
        <f>(O8/K8)-1</f>
        <v>-0.29297768861968243</v>
      </c>
      <c r="X8" s="15">
        <f>(O8/L8)-1</f>
        <v>-0.13897884391673621</v>
      </c>
      <c r="Y8" s="15">
        <f>(O8/M8)-1</f>
        <v>-0.2153842920516722</v>
      </c>
      <c r="Z8" s="15">
        <f>(O8/N8)-1</f>
        <v>-0.26844248357219735</v>
      </c>
    </row>
    <row r="9" spans="1:26" x14ac:dyDescent="0.25">
      <c r="B9" s="138"/>
      <c r="C9" s="98" t="s">
        <v>5</v>
      </c>
      <c r="D9" s="99">
        <v>26442012</v>
      </c>
      <c r="E9" s="99">
        <v>29572186</v>
      </c>
      <c r="F9" s="99">
        <v>20533403</v>
      </c>
      <c r="G9" s="99">
        <v>4087775</v>
      </c>
      <c r="H9" s="99">
        <v>3047505</v>
      </c>
      <c r="I9" s="99">
        <v>15120618</v>
      </c>
      <c r="J9" s="99">
        <v>15017907</v>
      </c>
      <c r="K9" s="99">
        <v>15613456</v>
      </c>
      <c r="L9" s="99">
        <v>20638607</v>
      </c>
      <c r="M9" s="99">
        <v>17332373</v>
      </c>
      <c r="N9" s="99">
        <v>15626901</v>
      </c>
      <c r="O9" s="99">
        <v>16567278</v>
      </c>
      <c r="P9" s="100">
        <f t="shared" ref="P9:P16" si="0">(O9/D9)-1</f>
        <v>-0.37344866192481874</v>
      </c>
      <c r="Q9" s="16">
        <f t="shared" ref="Q9:Q16" si="1">(O9/E9)-1</f>
        <v>-0.43976823356920591</v>
      </c>
      <c r="R9" s="16">
        <f t="shared" ref="R9:R16" si="2">(O9/F9)-1</f>
        <v>-0.19315478296510324</v>
      </c>
      <c r="S9" s="16">
        <f t="shared" ref="S9:S16" si="3">(O9/G9)-1</f>
        <v>3.0528840261511458</v>
      </c>
      <c r="T9" s="16">
        <f t="shared" ref="T9:T16" si="4">(O9/H9)-1</f>
        <v>4.4363415318432615</v>
      </c>
      <c r="U9" s="16">
        <f t="shared" ref="U9:U16" si="5">(O9/I9)-1</f>
        <v>9.5674660916637233E-2</v>
      </c>
      <c r="V9" s="16">
        <f t="shared" ref="V9:V16" si="6">(O9/J9)-1</f>
        <v>0.10316823775776474</v>
      </c>
      <c r="W9" s="16">
        <f t="shared" ref="W9:W16" si="7">(O9/K9)-1</f>
        <v>6.1089742078883846E-2</v>
      </c>
      <c r="X9" s="16">
        <f t="shared" ref="X9:X16" si="8">(O9/L9)-1</f>
        <v>-0.19726762566872846</v>
      </c>
      <c r="Y9" s="16">
        <f t="shared" ref="Y9:Y16" si="9">(O9/M9)-1</f>
        <v>-4.4142541820441972E-2</v>
      </c>
      <c r="Z9" s="16">
        <f t="shared" ref="Z9:Z16" si="10">(O9/N9)-1</f>
        <v>6.0176806648995829E-2</v>
      </c>
    </row>
    <row r="10" spans="1:26" x14ac:dyDescent="0.25">
      <c r="B10" s="138"/>
      <c r="C10" s="98" t="s">
        <v>6</v>
      </c>
      <c r="D10" s="99">
        <v>32013999</v>
      </c>
      <c r="E10" s="99">
        <v>29206709</v>
      </c>
      <c r="F10" s="99">
        <v>18791688</v>
      </c>
      <c r="G10" s="99">
        <v>5112303</v>
      </c>
      <c r="H10" s="99">
        <v>6638901</v>
      </c>
      <c r="I10" s="99">
        <v>12178744</v>
      </c>
      <c r="J10" s="99">
        <v>18370723</v>
      </c>
      <c r="K10" s="99">
        <v>15642895</v>
      </c>
      <c r="L10" s="99">
        <v>20936447</v>
      </c>
      <c r="M10" s="99">
        <v>17375413</v>
      </c>
      <c r="N10" s="99">
        <v>15049731</v>
      </c>
      <c r="O10" s="99">
        <v>16679976</v>
      </c>
      <c r="P10" s="100">
        <f t="shared" si="0"/>
        <v>-0.4789786805453452</v>
      </c>
      <c r="Q10" s="16">
        <f t="shared" si="1"/>
        <v>-0.42889916149060137</v>
      </c>
      <c r="R10" s="16">
        <f t="shared" si="2"/>
        <v>-0.11237479038604725</v>
      </c>
      <c r="S10" s="16">
        <f t="shared" si="3"/>
        <v>2.262712714798008</v>
      </c>
      <c r="T10" s="16">
        <f t="shared" si="4"/>
        <v>1.5124604207835</v>
      </c>
      <c r="U10" s="16">
        <f t="shared" si="5"/>
        <v>0.36959739033844552</v>
      </c>
      <c r="V10" s="16">
        <f t="shared" si="6"/>
        <v>-9.203486438720998E-2</v>
      </c>
      <c r="W10" s="16">
        <f t="shared" si="7"/>
        <v>6.62972550797023E-2</v>
      </c>
      <c r="X10" s="16">
        <f t="shared" si="8"/>
        <v>-0.20330436200564495</v>
      </c>
      <c r="Y10" s="16">
        <f t="shared" si="9"/>
        <v>-4.0024199712547892E-2</v>
      </c>
      <c r="Z10" s="16">
        <f t="shared" si="10"/>
        <v>0.10832386306439634</v>
      </c>
    </row>
    <row r="11" spans="1:26" x14ac:dyDescent="0.25">
      <c r="B11" s="138"/>
      <c r="C11" s="98" t="s">
        <v>7</v>
      </c>
      <c r="D11" s="99">
        <v>33882934</v>
      </c>
      <c r="E11" s="99">
        <v>28521304</v>
      </c>
      <c r="F11" s="99">
        <v>17852213</v>
      </c>
      <c r="G11" s="99">
        <v>4020357</v>
      </c>
      <c r="H11" s="99">
        <v>6450948</v>
      </c>
      <c r="I11" s="99">
        <v>12013932</v>
      </c>
      <c r="J11" s="99">
        <v>17919078</v>
      </c>
      <c r="K11" s="99">
        <v>15418394</v>
      </c>
      <c r="L11" s="99">
        <v>16535162</v>
      </c>
      <c r="M11" s="99">
        <v>20764535</v>
      </c>
      <c r="N11" s="99">
        <v>15088606</v>
      </c>
      <c r="O11" s="99">
        <v>16638384</v>
      </c>
      <c r="P11" s="100">
        <f t="shared" si="0"/>
        <v>-0.5089450045854943</v>
      </c>
      <c r="Q11" s="16">
        <f t="shared" si="1"/>
        <v>-0.41663312448827727</v>
      </c>
      <c r="R11" s="16">
        <f t="shared" si="2"/>
        <v>-6.7993195017334807E-2</v>
      </c>
      <c r="S11" s="16">
        <f t="shared" si="3"/>
        <v>3.1385339660134663</v>
      </c>
      <c r="T11" s="16">
        <f t="shared" si="4"/>
        <v>1.5792153339323152</v>
      </c>
      <c r="U11" s="16">
        <f t="shared" si="5"/>
        <v>0.384924103116282</v>
      </c>
      <c r="V11" s="16">
        <f t="shared" si="6"/>
        <v>-7.1470976352689619E-2</v>
      </c>
      <c r="W11" s="16">
        <f t="shared" si="7"/>
        <v>7.9125620995286639E-2</v>
      </c>
      <c r="X11" s="16">
        <f t="shared" si="8"/>
        <v>6.2425756699571178E-3</v>
      </c>
      <c r="Y11" s="16">
        <f t="shared" si="9"/>
        <v>-0.19871145681807945</v>
      </c>
      <c r="Z11" s="16">
        <f t="shared" si="10"/>
        <v>0.10271180783698641</v>
      </c>
    </row>
    <row r="12" spans="1:26" x14ac:dyDescent="0.25">
      <c r="B12" s="138"/>
      <c r="C12" s="101" t="s">
        <v>8</v>
      </c>
      <c r="D12" s="99">
        <v>35778040</v>
      </c>
      <c r="E12" s="99">
        <v>28978936</v>
      </c>
      <c r="F12" s="99">
        <v>17229936</v>
      </c>
      <c r="G12" s="99">
        <v>3040554</v>
      </c>
      <c r="H12" s="99">
        <v>7134266</v>
      </c>
      <c r="I12" s="99">
        <v>12473263</v>
      </c>
      <c r="J12" s="99">
        <v>17977500</v>
      </c>
      <c r="K12" s="99">
        <v>15639251</v>
      </c>
      <c r="L12" s="99">
        <v>16644421</v>
      </c>
      <c r="M12" s="102">
        <v>21761442</v>
      </c>
      <c r="N12" s="102">
        <v>15366295</v>
      </c>
      <c r="O12" s="99">
        <v>14097791</v>
      </c>
      <c r="P12" s="100">
        <f t="shared" si="0"/>
        <v>-0.60596525131058043</v>
      </c>
      <c r="Q12" s="16">
        <f t="shared" si="1"/>
        <v>-0.51351592066734264</v>
      </c>
      <c r="R12" s="16">
        <f t="shared" si="2"/>
        <v>-0.18178506292768581</v>
      </c>
      <c r="S12" s="16">
        <f t="shared" si="3"/>
        <v>3.6365862931557871</v>
      </c>
      <c r="T12" s="16">
        <f t="shared" si="4"/>
        <v>0.97606747491613022</v>
      </c>
      <c r="U12" s="16">
        <f t="shared" si="5"/>
        <v>0.13024081990414227</v>
      </c>
      <c r="V12" s="16">
        <f t="shared" si="6"/>
        <v>-0.21580915032679737</v>
      </c>
      <c r="W12" s="16">
        <f t="shared" si="7"/>
        <v>-9.8563543740042281E-2</v>
      </c>
      <c r="X12" s="16">
        <f t="shared" si="8"/>
        <v>-0.15300201791338974</v>
      </c>
      <c r="Y12" s="16">
        <f t="shared" si="9"/>
        <v>-0.35216650624531221</v>
      </c>
      <c r="Z12" s="16">
        <f t="shared" si="10"/>
        <v>-8.2551063870633712E-2</v>
      </c>
    </row>
    <row r="13" spans="1:26" x14ac:dyDescent="0.25">
      <c r="B13" s="139"/>
      <c r="C13" s="103" t="s">
        <v>11</v>
      </c>
      <c r="D13" s="104">
        <f>SUM(D8:D12)</f>
        <v>154799327</v>
      </c>
      <c r="E13" s="104">
        <f t="shared" ref="E13:O13" si="11">SUM(E8:E12)</f>
        <v>145490220</v>
      </c>
      <c r="F13" s="104">
        <f t="shared" si="11"/>
        <v>96329446</v>
      </c>
      <c r="G13" s="104">
        <f t="shared" si="11"/>
        <v>20603635</v>
      </c>
      <c r="H13" s="104">
        <f t="shared" si="11"/>
        <v>26450442</v>
      </c>
      <c r="I13" s="104">
        <f t="shared" si="11"/>
        <v>67457917</v>
      </c>
      <c r="J13" s="104">
        <f t="shared" si="11"/>
        <v>84314938</v>
      </c>
      <c r="K13" s="104">
        <f t="shared" si="11"/>
        <v>82379227</v>
      </c>
      <c r="L13" s="104">
        <f t="shared" si="11"/>
        <v>91231080</v>
      </c>
      <c r="M13" s="104">
        <f t="shared" si="11"/>
        <v>95314673</v>
      </c>
      <c r="N13" s="104">
        <f t="shared" si="11"/>
        <v>80523810</v>
      </c>
      <c r="O13" s="104">
        <f t="shared" si="11"/>
        <v>78169995</v>
      </c>
      <c r="P13" s="33">
        <f t="shared" si="0"/>
        <v>-0.49502367668562275</v>
      </c>
      <c r="Q13" s="33">
        <f t="shared" si="1"/>
        <v>-0.46271306071294693</v>
      </c>
      <c r="R13" s="33">
        <f t="shared" si="2"/>
        <v>-0.18851401885981989</v>
      </c>
      <c r="S13" s="33">
        <f t="shared" si="3"/>
        <v>2.793990477893828</v>
      </c>
      <c r="T13" s="33">
        <f t="shared" si="4"/>
        <v>1.955337948605925</v>
      </c>
      <c r="U13" s="33">
        <f t="shared" si="5"/>
        <v>0.15879645379503793</v>
      </c>
      <c r="V13" s="33">
        <f t="shared" si="6"/>
        <v>-7.2880833998834271E-2</v>
      </c>
      <c r="W13" s="33">
        <f t="shared" si="7"/>
        <v>-5.1095793846184012E-2</v>
      </c>
      <c r="X13" s="33">
        <f t="shared" si="8"/>
        <v>-0.14316486223773739</v>
      </c>
      <c r="Y13" s="33">
        <f t="shared" si="9"/>
        <v>-0.17987448795003469</v>
      </c>
      <c r="Z13" s="33">
        <f t="shared" si="10"/>
        <v>-2.9231291961967498E-2</v>
      </c>
    </row>
    <row r="14" spans="1:26" x14ac:dyDescent="0.25">
      <c r="B14" s="137" t="s">
        <v>13</v>
      </c>
      <c r="C14" s="95" t="s">
        <v>9</v>
      </c>
      <c r="D14" s="96">
        <v>23861854</v>
      </c>
      <c r="E14" s="96">
        <v>28660619</v>
      </c>
      <c r="F14" s="96">
        <v>13401300</v>
      </c>
      <c r="G14" s="96">
        <v>819673</v>
      </c>
      <c r="H14" s="96">
        <v>691585</v>
      </c>
      <c r="I14" s="96">
        <v>8205338</v>
      </c>
      <c r="J14" s="96">
        <v>12978754</v>
      </c>
      <c r="K14" s="99">
        <v>17290570</v>
      </c>
      <c r="L14" s="99">
        <v>14597344</v>
      </c>
      <c r="M14" s="96">
        <v>19342621</v>
      </c>
      <c r="N14" s="96">
        <v>11807924</v>
      </c>
      <c r="O14" s="99">
        <v>2250728</v>
      </c>
      <c r="P14" s="100">
        <f t="shared" si="0"/>
        <v>-0.90567673408780391</v>
      </c>
      <c r="Q14" s="16">
        <f t="shared" si="1"/>
        <v>-0.92146966539696862</v>
      </c>
      <c r="R14" s="16">
        <f t="shared" si="2"/>
        <v>-0.83205151739010397</v>
      </c>
      <c r="S14" s="16">
        <f t="shared" si="3"/>
        <v>1.7458852493616357</v>
      </c>
      <c r="T14" s="16">
        <f t="shared" si="4"/>
        <v>2.2544488385375621</v>
      </c>
      <c r="U14" s="16">
        <f t="shared" si="5"/>
        <v>-0.72569953851992453</v>
      </c>
      <c r="V14" s="16">
        <f t="shared" si="6"/>
        <v>-0.82658366126671323</v>
      </c>
      <c r="W14" s="16">
        <f t="shared" si="7"/>
        <v>-0.86982916121330878</v>
      </c>
      <c r="X14" s="16">
        <f t="shared" si="8"/>
        <v>-0.84581249849287654</v>
      </c>
      <c r="Y14" s="16">
        <f t="shared" si="9"/>
        <v>-0.88363893393764992</v>
      </c>
      <c r="Z14" s="16">
        <f t="shared" si="10"/>
        <v>-0.80938833955909606</v>
      </c>
    </row>
    <row r="15" spans="1:26" x14ac:dyDescent="0.25">
      <c r="B15" s="138"/>
      <c r="C15" s="101" t="s">
        <v>3</v>
      </c>
      <c r="D15" s="102">
        <v>17063665</v>
      </c>
      <c r="E15" s="102">
        <v>18519748</v>
      </c>
      <c r="F15" s="102">
        <v>13491152</v>
      </c>
      <c r="G15" s="102">
        <v>521217</v>
      </c>
      <c r="H15" s="102">
        <v>464814</v>
      </c>
      <c r="I15" s="102">
        <v>6496646</v>
      </c>
      <c r="J15" s="99">
        <v>11376331</v>
      </c>
      <c r="K15" s="99">
        <v>15215226</v>
      </c>
      <c r="L15" s="99">
        <v>10996427</v>
      </c>
      <c r="M15" s="99">
        <v>11816064</v>
      </c>
      <c r="N15" s="99">
        <v>11026827</v>
      </c>
      <c r="O15" s="99">
        <v>1484452</v>
      </c>
      <c r="P15" s="100">
        <f t="shared" si="0"/>
        <v>-0.91300509005538966</v>
      </c>
      <c r="Q15" s="16">
        <f t="shared" si="1"/>
        <v>-0.91984491365649257</v>
      </c>
      <c r="R15" s="16">
        <f t="shared" si="2"/>
        <v>-0.88996847711744709</v>
      </c>
      <c r="S15" s="16">
        <f t="shared" si="3"/>
        <v>1.8480498525566129</v>
      </c>
      <c r="T15" s="16">
        <f t="shared" si="4"/>
        <v>2.1936473514136838</v>
      </c>
      <c r="U15" s="16">
        <f t="shared" si="5"/>
        <v>-0.7715048657414918</v>
      </c>
      <c r="V15" s="16">
        <f t="shared" si="6"/>
        <v>-0.86951399357138959</v>
      </c>
      <c r="W15" s="16">
        <f t="shared" si="7"/>
        <v>-0.9024364146809255</v>
      </c>
      <c r="X15" s="16">
        <f t="shared" si="8"/>
        <v>-0.86500596966632892</v>
      </c>
      <c r="Y15" s="16">
        <f t="shared" si="9"/>
        <v>-0.87437001018274785</v>
      </c>
      <c r="Z15" s="16">
        <f t="shared" si="10"/>
        <v>-0.8653781364303621</v>
      </c>
    </row>
    <row r="16" spans="1:26" x14ac:dyDescent="0.25">
      <c r="B16" s="139"/>
      <c r="C16" s="103" t="s">
        <v>11</v>
      </c>
      <c r="D16" s="105">
        <f>SUM(D14:D15)</f>
        <v>40925519</v>
      </c>
      <c r="E16" s="105">
        <f t="shared" ref="E16:O16" si="12">SUM(E14:E15)</f>
        <v>47180367</v>
      </c>
      <c r="F16" s="105">
        <f t="shared" si="12"/>
        <v>26892452</v>
      </c>
      <c r="G16" s="105">
        <f t="shared" si="12"/>
        <v>1340890</v>
      </c>
      <c r="H16" s="105">
        <f t="shared" si="12"/>
        <v>1156399</v>
      </c>
      <c r="I16" s="105">
        <f t="shared" si="12"/>
        <v>14701984</v>
      </c>
      <c r="J16" s="104">
        <f t="shared" si="12"/>
        <v>24355085</v>
      </c>
      <c r="K16" s="104">
        <f t="shared" si="12"/>
        <v>32505796</v>
      </c>
      <c r="L16" s="104">
        <f t="shared" si="12"/>
        <v>25593771</v>
      </c>
      <c r="M16" s="104">
        <f t="shared" si="12"/>
        <v>31158685</v>
      </c>
      <c r="N16" s="104">
        <f t="shared" si="12"/>
        <v>22834751</v>
      </c>
      <c r="O16" s="106">
        <f t="shared" si="12"/>
        <v>3735180</v>
      </c>
      <c r="P16" s="107">
        <f t="shared" si="0"/>
        <v>-0.90873225089705034</v>
      </c>
      <c r="Q16" s="33">
        <f t="shared" si="1"/>
        <v>-0.92083190026902506</v>
      </c>
      <c r="R16" s="33">
        <f t="shared" si="2"/>
        <v>-0.86110675218459065</v>
      </c>
      <c r="S16" s="33">
        <f t="shared" si="3"/>
        <v>1.7855976254577182</v>
      </c>
      <c r="T16" s="33">
        <f t="shared" si="4"/>
        <v>2.2300097111810024</v>
      </c>
      <c r="U16" s="33">
        <f t="shared" si="5"/>
        <v>-0.74594041185189708</v>
      </c>
      <c r="V16" s="33">
        <f t="shared" si="6"/>
        <v>-0.84663654427812507</v>
      </c>
      <c r="W16" s="33">
        <f t="shared" si="7"/>
        <v>-0.88509187715323134</v>
      </c>
      <c r="X16" s="33">
        <f t="shared" si="8"/>
        <v>-0.85405902084534557</v>
      </c>
      <c r="Y16" s="33">
        <f t="shared" si="9"/>
        <v>-0.88012395259941167</v>
      </c>
      <c r="Z16" s="33">
        <f t="shared" si="10"/>
        <v>-0.83642563039115247</v>
      </c>
    </row>
    <row r="17" spans="3:15" x14ac:dyDescent="0.25">
      <c r="C17" s="108" t="s">
        <v>0</v>
      </c>
      <c r="D17" s="109">
        <f>SUM(D16,D13)</f>
        <v>195724846</v>
      </c>
      <c r="E17" s="109">
        <f t="shared" ref="E17:O17" si="13">SUM(E16,E13)</f>
        <v>192670587</v>
      </c>
      <c r="F17" s="109">
        <f t="shared" si="13"/>
        <v>123221898</v>
      </c>
      <c r="G17" s="109">
        <f t="shared" si="13"/>
        <v>21944525</v>
      </c>
      <c r="H17" s="109">
        <f t="shared" si="13"/>
        <v>27606841</v>
      </c>
      <c r="I17" s="109">
        <f t="shared" si="13"/>
        <v>82159901</v>
      </c>
      <c r="J17" s="109">
        <f t="shared" si="13"/>
        <v>108670023</v>
      </c>
      <c r="K17" s="109">
        <f t="shared" si="13"/>
        <v>114885023</v>
      </c>
      <c r="L17" s="109">
        <f t="shared" si="13"/>
        <v>116824851</v>
      </c>
      <c r="M17" s="109">
        <f t="shared" si="13"/>
        <v>126473358</v>
      </c>
      <c r="N17" s="109">
        <f t="shared" si="13"/>
        <v>103358561</v>
      </c>
      <c r="O17" s="109">
        <f t="shared" si="13"/>
        <v>81905175</v>
      </c>
    </row>
  </sheetData>
  <mergeCells count="2">
    <mergeCell ref="B8:B13"/>
    <mergeCell ref="B14:B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AH17"/>
  <sheetViews>
    <sheetView workbookViewId="0">
      <selection activeCell="B3" sqref="B3"/>
    </sheetView>
  </sheetViews>
  <sheetFormatPr defaultColWidth="9.140625" defaultRowHeight="14.25" x14ac:dyDescent="0.2"/>
  <cols>
    <col min="1" max="1" width="10.85546875" style="34" customWidth="1"/>
    <col min="2" max="2" width="13.7109375" style="34" bestFit="1" customWidth="1"/>
    <col min="3" max="3" width="17.7109375" style="34" bestFit="1" customWidth="1"/>
    <col min="4" max="4" width="20.28515625" style="34" bestFit="1" customWidth="1"/>
    <col min="5" max="5" width="23.7109375" style="34" bestFit="1" customWidth="1"/>
    <col min="6" max="7" width="24.7109375" style="34" bestFit="1" customWidth="1"/>
    <col min="8" max="8" width="24.5703125" style="34" bestFit="1" customWidth="1"/>
    <col min="9" max="9" width="20.42578125" style="34" bestFit="1" customWidth="1"/>
    <col min="10" max="10" width="24.5703125" style="34" bestFit="1" customWidth="1"/>
    <col min="11" max="11" width="20.28515625" style="34" bestFit="1" customWidth="1"/>
    <col min="12" max="12" width="23.7109375" style="34" bestFit="1" customWidth="1"/>
    <col min="13" max="14" width="26" style="34" bestFit="1" customWidth="1"/>
    <col min="15" max="15" width="25.85546875" style="34" bestFit="1" customWidth="1"/>
    <col min="16" max="16" width="21.7109375" style="34" bestFit="1" customWidth="1"/>
    <col min="17" max="17" width="25.85546875" style="34" bestFit="1" customWidth="1"/>
    <col min="18" max="18" width="21.5703125" style="34" bestFit="1" customWidth="1"/>
    <col min="19" max="19" width="24.85546875" style="34" bestFit="1" customWidth="1"/>
    <col min="20" max="21" width="26" style="34" bestFit="1" customWidth="1"/>
    <col min="22" max="22" width="25.85546875" style="34" bestFit="1" customWidth="1"/>
    <col min="23" max="23" width="21.7109375" style="34" bestFit="1" customWidth="1"/>
    <col min="24" max="24" width="25.85546875" style="34" bestFit="1" customWidth="1"/>
    <col min="25" max="25" width="21.5703125" style="34" bestFit="1" customWidth="1"/>
    <col min="26" max="26" width="24.85546875" style="34" bestFit="1" customWidth="1"/>
    <col min="27" max="28" width="26" style="34" bestFit="1" customWidth="1"/>
    <col min="29" max="29" width="25.85546875" style="34" bestFit="1" customWidth="1"/>
    <col min="30" max="30" width="21.7109375" style="34" bestFit="1" customWidth="1"/>
    <col min="31" max="31" width="25.85546875" style="34" bestFit="1" customWidth="1"/>
    <col min="32" max="32" width="21.5703125" style="34" bestFit="1" customWidth="1"/>
    <col min="33" max="33" width="24.85546875" style="34" bestFit="1" customWidth="1"/>
    <col min="34" max="34" width="26" style="34" bestFit="1" customWidth="1"/>
    <col min="35" max="16384" width="9.140625" style="34"/>
  </cols>
  <sheetData>
    <row r="1" spans="1:34" ht="15" x14ac:dyDescent="0.25">
      <c r="A1" s="2" t="s">
        <v>80</v>
      </c>
    </row>
    <row r="2" spans="1:34" ht="15" x14ac:dyDescent="0.25">
      <c r="A2" s="2"/>
    </row>
    <row r="3" spans="1:34" ht="15" x14ac:dyDescent="0.2">
      <c r="A3" s="31" t="s">
        <v>72</v>
      </c>
    </row>
    <row r="4" spans="1:34" x14ac:dyDescent="0.2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4" ht="15" x14ac:dyDescent="0.25">
      <c r="B5" s="91"/>
      <c r="C5" s="91"/>
      <c r="D5" s="110">
        <v>44166</v>
      </c>
      <c r="E5" s="110">
        <v>44167</v>
      </c>
      <c r="F5" s="110">
        <v>44168</v>
      </c>
      <c r="G5" s="110">
        <v>44169</v>
      </c>
      <c r="H5" s="110">
        <v>44170</v>
      </c>
      <c r="I5" s="110">
        <v>44171</v>
      </c>
      <c r="J5" s="110">
        <v>44172</v>
      </c>
      <c r="K5" s="110">
        <v>44173</v>
      </c>
      <c r="L5" s="110">
        <v>44174</v>
      </c>
      <c r="M5" s="110">
        <v>44175</v>
      </c>
      <c r="N5" s="110">
        <v>44176</v>
      </c>
      <c r="O5" s="110">
        <v>44177</v>
      </c>
      <c r="P5" s="110">
        <v>44178</v>
      </c>
      <c r="Q5" s="110">
        <v>44179</v>
      </c>
      <c r="R5" s="110">
        <v>44180</v>
      </c>
      <c r="S5" s="110">
        <v>44181</v>
      </c>
      <c r="T5" s="110">
        <v>44182</v>
      </c>
      <c r="U5" s="110">
        <v>44183</v>
      </c>
      <c r="V5" s="110">
        <v>44184</v>
      </c>
      <c r="W5" s="110">
        <v>44185</v>
      </c>
      <c r="X5" s="110">
        <v>44186</v>
      </c>
      <c r="Y5" s="110">
        <v>44187</v>
      </c>
      <c r="Z5" s="110">
        <v>44188</v>
      </c>
      <c r="AA5" s="110">
        <v>44189</v>
      </c>
      <c r="AB5" s="110">
        <v>44190</v>
      </c>
      <c r="AC5" s="110">
        <v>44191</v>
      </c>
      <c r="AD5" s="110">
        <v>44192</v>
      </c>
      <c r="AE5" s="110">
        <v>44193</v>
      </c>
      <c r="AF5" s="110">
        <v>44194</v>
      </c>
      <c r="AG5" s="110">
        <v>44195</v>
      </c>
      <c r="AH5" s="110">
        <v>44196</v>
      </c>
    </row>
    <row r="6" spans="1:34" x14ac:dyDescent="0.2">
      <c r="B6" s="143" t="s">
        <v>18</v>
      </c>
      <c r="C6" s="111" t="s">
        <v>20</v>
      </c>
      <c r="D6" s="35">
        <v>77199</v>
      </c>
      <c r="E6" s="35">
        <v>73936</v>
      </c>
      <c r="F6" s="35">
        <v>78543</v>
      </c>
      <c r="G6" s="35">
        <v>76243</v>
      </c>
      <c r="H6" s="35">
        <v>22446</v>
      </c>
      <c r="I6" s="35">
        <v>16423</v>
      </c>
      <c r="J6" s="35">
        <v>79684</v>
      </c>
      <c r="K6" s="35">
        <v>78998</v>
      </c>
      <c r="L6" s="35">
        <v>79002</v>
      </c>
      <c r="M6" s="35">
        <v>81503</v>
      </c>
      <c r="N6" s="35">
        <v>81003</v>
      </c>
      <c r="O6" s="35">
        <v>17494</v>
      </c>
      <c r="P6" s="35">
        <v>19253</v>
      </c>
      <c r="Q6" s="35">
        <v>75357</v>
      </c>
      <c r="R6" s="35">
        <v>73015</v>
      </c>
      <c r="S6" s="35">
        <v>77024</v>
      </c>
      <c r="T6" s="35">
        <v>80972</v>
      </c>
      <c r="U6" s="35">
        <v>83632</v>
      </c>
      <c r="V6" s="35">
        <v>29243</v>
      </c>
      <c r="W6" s="35">
        <v>20724</v>
      </c>
      <c r="X6" s="35">
        <v>82035</v>
      </c>
      <c r="Y6" s="35">
        <v>78436</v>
      </c>
      <c r="Z6" s="35">
        <v>78947</v>
      </c>
      <c r="AA6" s="35">
        <v>48137</v>
      </c>
      <c r="AB6" s="35">
        <v>74975</v>
      </c>
      <c r="AC6" s="35">
        <v>32816</v>
      </c>
      <c r="AD6" s="35">
        <v>22474</v>
      </c>
      <c r="AE6" s="35">
        <v>79096</v>
      </c>
      <c r="AF6" s="35">
        <v>81521</v>
      </c>
      <c r="AG6" s="35">
        <v>82855</v>
      </c>
      <c r="AH6" s="35">
        <v>79789</v>
      </c>
    </row>
    <row r="7" spans="1:34" x14ac:dyDescent="0.2">
      <c r="B7" s="144"/>
      <c r="C7" s="111" t="s">
        <v>19</v>
      </c>
      <c r="D7" s="35">
        <v>75649</v>
      </c>
      <c r="E7" s="35">
        <v>72866</v>
      </c>
      <c r="F7" s="35">
        <v>77805</v>
      </c>
      <c r="G7" s="35">
        <v>77553</v>
      </c>
      <c r="H7" s="35">
        <v>22494</v>
      </c>
      <c r="I7" s="35">
        <v>15666</v>
      </c>
      <c r="J7" s="35">
        <v>79584</v>
      </c>
      <c r="K7" s="35">
        <v>76856</v>
      </c>
      <c r="L7" s="35">
        <v>76638</v>
      </c>
      <c r="M7" s="35">
        <v>78831</v>
      </c>
      <c r="N7" s="35">
        <v>78324</v>
      </c>
      <c r="O7" s="35">
        <v>16524</v>
      </c>
      <c r="P7" s="35">
        <v>17803</v>
      </c>
      <c r="Q7" s="35">
        <v>74390</v>
      </c>
      <c r="R7" s="35">
        <v>72046</v>
      </c>
      <c r="S7" s="35">
        <v>75675</v>
      </c>
      <c r="T7" s="35">
        <v>78681</v>
      </c>
      <c r="U7" s="35">
        <v>82448</v>
      </c>
      <c r="V7" s="35">
        <v>28633</v>
      </c>
      <c r="W7" s="35">
        <v>19215</v>
      </c>
      <c r="X7" s="35">
        <v>78703</v>
      </c>
      <c r="Y7" s="35">
        <v>79244</v>
      </c>
      <c r="Z7" s="35">
        <v>78469</v>
      </c>
      <c r="AA7" s="35">
        <v>42518</v>
      </c>
      <c r="AB7" s="35">
        <v>75039</v>
      </c>
      <c r="AC7" s="35">
        <v>31590</v>
      </c>
      <c r="AD7" s="35">
        <v>21068</v>
      </c>
      <c r="AE7" s="35">
        <v>78202</v>
      </c>
      <c r="AF7" s="35">
        <v>80658</v>
      </c>
      <c r="AG7" s="35">
        <v>83132</v>
      </c>
      <c r="AH7" s="35">
        <v>78056</v>
      </c>
    </row>
    <row r="8" spans="1:34" ht="15" x14ac:dyDescent="0.25">
      <c r="B8" s="145"/>
      <c r="C8" s="112" t="s">
        <v>11</v>
      </c>
      <c r="D8" s="112">
        <v>152848</v>
      </c>
      <c r="E8" s="112">
        <v>146802</v>
      </c>
      <c r="F8" s="112">
        <v>156348</v>
      </c>
      <c r="G8" s="112">
        <v>153796</v>
      </c>
      <c r="H8" s="112">
        <v>44940</v>
      </c>
      <c r="I8" s="112">
        <v>32089</v>
      </c>
      <c r="J8" s="112">
        <v>159268</v>
      </c>
      <c r="K8" s="112">
        <v>155854</v>
      </c>
      <c r="L8" s="112">
        <v>155640</v>
      </c>
      <c r="M8" s="112">
        <v>160334</v>
      </c>
      <c r="N8" s="112">
        <v>159327</v>
      </c>
      <c r="O8" s="112">
        <v>34018</v>
      </c>
      <c r="P8" s="112">
        <v>37056</v>
      </c>
      <c r="Q8" s="112">
        <v>149747</v>
      </c>
      <c r="R8" s="112">
        <v>145061</v>
      </c>
      <c r="S8" s="112">
        <v>152699</v>
      </c>
      <c r="T8" s="112">
        <v>159653</v>
      </c>
      <c r="U8" s="112">
        <v>166080</v>
      </c>
      <c r="V8" s="112">
        <v>57876</v>
      </c>
      <c r="W8" s="112">
        <v>39939</v>
      </c>
      <c r="X8" s="112">
        <v>160738</v>
      </c>
      <c r="Y8" s="112">
        <v>157680</v>
      </c>
      <c r="Z8" s="112">
        <v>157416</v>
      </c>
      <c r="AA8" s="112">
        <v>90655</v>
      </c>
      <c r="AB8" s="112">
        <v>150014</v>
      </c>
      <c r="AC8" s="112">
        <v>64406</v>
      </c>
      <c r="AD8" s="112">
        <v>43542</v>
      </c>
      <c r="AE8" s="112">
        <v>157298</v>
      </c>
      <c r="AF8" s="112">
        <v>162179</v>
      </c>
      <c r="AG8" s="112">
        <v>165987</v>
      </c>
      <c r="AH8" s="112">
        <v>157845</v>
      </c>
    </row>
    <row r="9" spans="1:34" x14ac:dyDescent="0.2">
      <c r="B9" s="140" t="s">
        <v>17</v>
      </c>
      <c r="C9" s="111" t="s">
        <v>20</v>
      </c>
      <c r="D9" s="35">
        <v>96734</v>
      </c>
      <c r="E9" s="35">
        <v>93202</v>
      </c>
      <c r="F9" s="35">
        <v>94285</v>
      </c>
      <c r="G9" s="35">
        <v>99175</v>
      </c>
      <c r="H9" s="35">
        <v>21227</v>
      </c>
      <c r="I9" s="35">
        <v>13521</v>
      </c>
      <c r="J9" s="35">
        <v>106060</v>
      </c>
      <c r="K9" s="35">
        <v>97898</v>
      </c>
      <c r="L9" s="35">
        <v>97617</v>
      </c>
      <c r="M9" s="35">
        <v>102610</v>
      </c>
      <c r="N9" s="35">
        <v>101002</v>
      </c>
      <c r="O9" s="35">
        <v>15431</v>
      </c>
      <c r="P9" s="35">
        <v>15381</v>
      </c>
      <c r="Q9" s="35">
        <v>102035</v>
      </c>
      <c r="R9" s="35">
        <v>94574</v>
      </c>
      <c r="S9" s="35">
        <v>91906</v>
      </c>
      <c r="T9" s="35">
        <v>103238</v>
      </c>
      <c r="U9" s="35">
        <v>103053</v>
      </c>
      <c r="V9" s="35">
        <v>27110</v>
      </c>
      <c r="W9" s="35">
        <v>16885</v>
      </c>
      <c r="X9" s="35">
        <v>104855</v>
      </c>
      <c r="Y9" s="35">
        <v>103323</v>
      </c>
      <c r="Z9" s="35">
        <v>103166</v>
      </c>
      <c r="AA9" s="35">
        <v>61050</v>
      </c>
      <c r="AB9" s="35">
        <v>96647</v>
      </c>
      <c r="AC9" s="35">
        <v>28986</v>
      </c>
      <c r="AD9" s="35">
        <v>18146</v>
      </c>
      <c r="AE9" s="35">
        <v>106584</v>
      </c>
      <c r="AF9" s="35">
        <v>106193</v>
      </c>
      <c r="AG9" s="35">
        <v>107545</v>
      </c>
      <c r="AH9" s="35">
        <v>95196</v>
      </c>
    </row>
    <row r="10" spans="1:34" x14ac:dyDescent="0.2">
      <c r="B10" s="141"/>
      <c r="C10" s="111" t="s">
        <v>19</v>
      </c>
      <c r="D10" s="35">
        <v>90251</v>
      </c>
      <c r="E10" s="35">
        <v>88820</v>
      </c>
      <c r="F10" s="35">
        <v>86457</v>
      </c>
      <c r="G10" s="35">
        <v>88282</v>
      </c>
      <c r="H10" s="35">
        <v>21133</v>
      </c>
      <c r="I10" s="35">
        <v>13480</v>
      </c>
      <c r="J10" s="35">
        <v>97672</v>
      </c>
      <c r="K10" s="35">
        <v>94926</v>
      </c>
      <c r="L10" s="35">
        <v>93898</v>
      </c>
      <c r="M10" s="35">
        <v>94661</v>
      </c>
      <c r="N10" s="35">
        <v>98609</v>
      </c>
      <c r="O10" s="35">
        <v>15837</v>
      </c>
      <c r="P10" s="35">
        <v>15724</v>
      </c>
      <c r="Q10" s="35">
        <v>96066</v>
      </c>
      <c r="R10" s="35">
        <v>88763</v>
      </c>
      <c r="S10" s="35">
        <v>80347</v>
      </c>
      <c r="T10" s="35">
        <v>97476</v>
      </c>
      <c r="U10" s="35">
        <v>96963</v>
      </c>
      <c r="V10" s="35">
        <v>28449</v>
      </c>
      <c r="W10" s="35">
        <v>17314</v>
      </c>
      <c r="X10" s="35">
        <v>100310</v>
      </c>
      <c r="Y10" s="35">
        <v>97641</v>
      </c>
      <c r="Z10" s="35">
        <v>98128</v>
      </c>
      <c r="AA10" s="35">
        <v>52070</v>
      </c>
      <c r="AB10" s="35">
        <v>93461</v>
      </c>
      <c r="AC10" s="35">
        <v>30510</v>
      </c>
      <c r="AD10" s="35">
        <v>18175</v>
      </c>
      <c r="AE10" s="35">
        <v>102943</v>
      </c>
      <c r="AF10" s="35">
        <v>101161</v>
      </c>
      <c r="AG10" s="35">
        <v>101024</v>
      </c>
      <c r="AH10" s="35">
        <v>96624</v>
      </c>
    </row>
    <row r="11" spans="1:34" ht="15" x14ac:dyDescent="0.25">
      <c r="B11" s="142"/>
      <c r="C11" s="112" t="s">
        <v>11</v>
      </c>
      <c r="D11" s="112">
        <v>186985</v>
      </c>
      <c r="E11" s="112">
        <v>182022</v>
      </c>
      <c r="F11" s="112">
        <v>180742</v>
      </c>
      <c r="G11" s="112">
        <v>187457</v>
      </c>
      <c r="H11" s="112">
        <v>42360</v>
      </c>
      <c r="I11" s="112">
        <v>27001</v>
      </c>
      <c r="J11" s="112">
        <v>203732</v>
      </c>
      <c r="K11" s="112">
        <v>192824</v>
      </c>
      <c r="L11" s="112">
        <v>191515</v>
      </c>
      <c r="M11" s="112">
        <v>197271</v>
      </c>
      <c r="N11" s="112">
        <v>199611</v>
      </c>
      <c r="O11" s="112">
        <v>31268</v>
      </c>
      <c r="P11" s="112">
        <v>31105</v>
      </c>
      <c r="Q11" s="112">
        <v>198101</v>
      </c>
      <c r="R11" s="112">
        <v>183337</v>
      </c>
      <c r="S11" s="112">
        <v>172253</v>
      </c>
      <c r="T11" s="112">
        <v>200714</v>
      </c>
      <c r="U11" s="112">
        <v>200016</v>
      </c>
      <c r="V11" s="112">
        <v>55559</v>
      </c>
      <c r="W11" s="112">
        <v>34199</v>
      </c>
      <c r="X11" s="112">
        <v>205165</v>
      </c>
      <c r="Y11" s="112">
        <v>200964</v>
      </c>
      <c r="Z11" s="112">
        <v>201294</v>
      </c>
      <c r="AA11" s="112">
        <v>113120</v>
      </c>
      <c r="AB11" s="112">
        <v>190108</v>
      </c>
      <c r="AC11" s="112">
        <v>59496</v>
      </c>
      <c r="AD11" s="112">
        <v>36321</v>
      </c>
      <c r="AE11" s="112">
        <v>209527</v>
      </c>
      <c r="AF11" s="112">
        <v>207354</v>
      </c>
      <c r="AG11" s="112">
        <v>208569</v>
      </c>
      <c r="AH11" s="112">
        <v>191820</v>
      </c>
    </row>
    <row r="12" spans="1:34" x14ac:dyDescent="0.2">
      <c r="B12" s="140" t="s">
        <v>16</v>
      </c>
      <c r="C12" s="111" t="s">
        <v>20</v>
      </c>
      <c r="D12" s="35">
        <v>15940</v>
      </c>
      <c r="E12" s="35">
        <v>15525</v>
      </c>
      <c r="F12" s="35">
        <v>16568</v>
      </c>
      <c r="G12" s="35">
        <v>17394</v>
      </c>
      <c r="H12" s="35">
        <v>6601</v>
      </c>
      <c r="I12" s="35">
        <v>5440</v>
      </c>
      <c r="J12" s="35">
        <v>8059</v>
      </c>
      <c r="K12" s="35">
        <v>16918</v>
      </c>
      <c r="L12" s="35">
        <v>16533</v>
      </c>
      <c r="M12" s="35">
        <v>16162</v>
      </c>
      <c r="N12" s="35">
        <v>20115</v>
      </c>
      <c r="O12" s="35">
        <v>4701</v>
      </c>
      <c r="P12" s="35">
        <v>5314</v>
      </c>
      <c r="Q12" s="35">
        <v>17176</v>
      </c>
      <c r="R12" s="35">
        <v>18139</v>
      </c>
      <c r="S12" s="35">
        <v>17526</v>
      </c>
      <c r="T12" s="35">
        <v>17924</v>
      </c>
      <c r="U12" s="35">
        <v>19141</v>
      </c>
      <c r="V12" s="35">
        <v>6688</v>
      </c>
      <c r="W12" s="35">
        <v>5477</v>
      </c>
      <c r="X12" s="35">
        <v>16923</v>
      </c>
      <c r="Y12" s="35">
        <v>17967</v>
      </c>
      <c r="Z12" s="35">
        <v>17455</v>
      </c>
      <c r="AA12" s="35">
        <v>10156</v>
      </c>
      <c r="AB12" s="35">
        <v>17084</v>
      </c>
      <c r="AC12" s="35">
        <v>7267</v>
      </c>
      <c r="AD12" s="35">
        <v>5649</v>
      </c>
      <c r="AE12" s="35">
        <v>17937</v>
      </c>
      <c r="AF12" s="35">
        <v>18569</v>
      </c>
      <c r="AG12" s="35">
        <v>18456</v>
      </c>
      <c r="AH12" s="35">
        <v>12475</v>
      </c>
    </row>
    <row r="13" spans="1:34" x14ac:dyDescent="0.2">
      <c r="B13" s="141"/>
      <c r="C13" s="111" t="s">
        <v>19</v>
      </c>
      <c r="D13" s="35">
        <v>14865</v>
      </c>
      <c r="E13" s="35">
        <v>13771</v>
      </c>
      <c r="F13" s="35">
        <v>15174</v>
      </c>
      <c r="G13" s="35">
        <v>16996</v>
      </c>
      <c r="H13" s="35">
        <v>6365</v>
      </c>
      <c r="I13" s="35">
        <v>2975</v>
      </c>
      <c r="J13" s="35">
        <v>9007</v>
      </c>
      <c r="K13" s="35">
        <v>15327</v>
      </c>
      <c r="L13" s="35">
        <v>14833</v>
      </c>
      <c r="M13" s="35">
        <v>14894</v>
      </c>
      <c r="N13" s="35">
        <v>18601</v>
      </c>
      <c r="O13" s="35">
        <v>3874</v>
      </c>
      <c r="P13" s="35">
        <v>3115</v>
      </c>
      <c r="Q13" s="35">
        <v>15292</v>
      </c>
      <c r="R13" s="35">
        <v>16080</v>
      </c>
      <c r="S13" s="35">
        <v>16010</v>
      </c>
      <c r="T13" s="35">
        <v>16561</v>
      </c>
      <c r="U13" s="35">
        <v>18923</v>
      </c>
      <c r="V13" s="35">
        <v>6705</v>
      </c>
      <c r="W13" s="35">
        <v>3320</v>
      </c>
      <c r="X13" s="35">
        <v>16210</v>
      </c>
      <c r="Y13" s="35">
        <v>16526</v>
      </c>
      <c r="Z13" s="35">
        <v>16479</v>
      </c>
      <c r="AA13" s="35">
        <v>7685</v>
      </c>
      <c r="AB13" s="35">
        <v>18712</v>
      </c>
      <c r="AC13" s="35">
        <v>7076</v>
      </c>
      <c r="AD13" s="35">
        <v>3348</v>
      </c>
      <c r="AE13" s="35">
        <v>15992</v>
      </c>
      <c r="AF13" s="35">
        <v>16768</v>
      </c>
      <c r="AG13" s="35">
        <v>17818</v>
      </c>
      <c r="AH13" s="35">
        <v>15243</v>
      </c>
    </row>
    <row r="14" spans="1:34" ht="15" x14ac:dyDescent="0.25">
      <c r="B14" s="142"/>
      <c r="C14" s="112" t="s">
        <v>11</v>
      </c>
      <c r="D14" s="112">
        <v>30805</v>
      </c>
      <c r="E14" s="112">
        <v>29296</v>
      </c>
      <c r="F14" s="112">
        <v>31742</v>
      </c>
      <c r="G14" s="112">
        <v>34390</v>
      </c>
      <c r="H14" s="112">
        <v>12966</v>
      </c>
      <c r="I14" s="112">
        <v>8415</v>
      </c>
      <c r="J14" s="112">
        <v>17066</v>
      </c>
      <c r="K14" s="112">
        <v>32245</v>
      </c>
      <c r="L14" s="112">
        <v>31366</v>
      </c>
      <c r="M14" s="112">
        <v>31056</v>
      </c>
      <c r="N14" s="112">
        <v>38716</v>
      </c>
      <c r="O14" s="112">
        <v>8575</v>
      </c>
      <c r="P14" s="112">
        <v>8429</v>
      </c>
      <c r="Q14" s="112">
        <v>32468</v>
      </c>
      <c r="R14" s="112">
        <v>34219</v>
      </c>
      <c r="S14" s="112">
        <v>33536</v>
      </c>
      <c r="T14" s="112">
        <v>34485</v>
      </c>
      <c r="U14" s="112">
        <v>38064</v>
      </c>
      <c r="V14" s="112">
        <v>13393</v>
      </c>
      <c r="W14" s="112">
        <v>8797</v>
      </c>
      <c r="X14" s="112">
        <v>33133</v>
      </c>
      <c r="Y14" s="112">
        <v>34493</v>
      </c>
      <c r="Z14" s="112">
        <v>33934</v>
      </c>
      <c r="AA14" s="112">
        <v>17841</v>
      </c>
      <c r="AB14" s="112">
        <v>35796</v>
      </c>
      <c r="AC14" s="112">
        <v>14343</v>
      </c>
      <c r="AD14" s="112">
        <v>8997</v>
      </c>
      <c r="AE14" s="112">
        <v>33929</v>
      </c>
      <c r="AF14" s="112">
        <v>35337</v>
      </c>
      <c r="AG14" s="112">
        <v>36274</v>
      </c>
      <c r="AH14" s="112">
        <v>27718</v>
      </c>
    </row>
    <row r="15" spans="1:34" x14ac:dyDescent="0.2">
      <c r="B15" s="140" t="s">
        <v>15</v>
      </c>
      <c r="C15" s="111" t="s">
        <v>20</v>
      </c>
      <c r="D15" s="111">
        <v>19077</v>
      </c>
      <c r="E15" s="111">
        <v>16862</v>
      </c>
      <c r="F15" s="111">
        <v>20133</v>
      </c>
      <c r="G15" s="111">
        <v>25339</v>
      </c>
      <c r="H15" s="111">
        <v>1760</v>
      </c>
      <c r="I15" s="111">
        <v>982</v>
      </c>
      <c r="J15" s="111">
        <v>23164</v>
      </c>
      <c r="K15" s="111">
        <v>21543</v>
      </c>
      <c r="L15" s="111">
        <v>19754</v>
      </c>
      <c r="M15" s="111">
        <v>21141</v>
      </c>
      <c r="N15" s="111">
        <v>23449</v>
      </c>
      <c r="O15" s="111">
        <v>1769</v>
      </c>
      <c r="P15" s="111">
        <v>977</v>
      </c>
      <c r="Q15" s="111">
        <v>26914</v>
      </c>
      <c r="R15" s="111">
        <v>24789</v>
      </c>
      <c r="S15" s="111">
        <v>22788</v>
      </c>
      <c r="T15" s="111">
        <v>22778</v>
      </c>
      <c r="U15" s="111">
        <v>21762</v>
      </c>
      <c r="V15" s="111">
        <v>2064</v>
      </c>
      <c r="W15" s="111">
        <v>1211</v>
      </c>
      <c r="X15" s="111">
        <v>26880</v>
      </c>
      <c r="Y15" s="111">
        <v>25100</v>
      </c>
      <c r="Z15" s="111">
        <v>23908</v>
      </c>
      <c r="AA15" s="111">
        <v>23870</v>
      </c>
      <c r="AB15" s="111">
        <v>21747</v>
      </c>
      <c r="AC15" s="111">
        <v>2014</v>
      </c>
      <c r="AD15" s="111">
        <v>1202</v>
      </c>
      <c r="AE15" s="111">
        <v>28013</v>
      </c>
      <c r="AF15" s="111">
        <v>26131</v>
      </c>
      <c r="AG15" s="111">
        <v>23972</v>
      </c>
      <c r="AH15" s="111">
        <v>14739</v>
      </c>
    </row>
    <row r="16" spans="1:34" x14ac:dyDescent="0.2">
      <c r="B16" s="141"/>
      <c r="C16" s="111" t="s">
        <v>19</v>
      </c>
      <c r="D16" s="111">
        <v>19026</v>
      </c>
      <c r="E16" s="111">
        <v>18260</v>
      </c>
      <c r="F16" s="111">
        <v>21442</v>
      </c>
      <c r="G16" s="111">
        <v>26118</v>
      </c>
      <c r="H16" s="111">
        <v>1616</v>
      </c>
      <c r="I16" s="111">
        <v>815</v>
      </c>
      <c r="J16" s="111">
        <v>21248</v>
      </c>
      <c r="K16" s="111">
        <v>20871</v>
      </c>
      <c r="L16" s="111">
        <v>20861</v>
      </c>
      <c r="M16" s="111">
        <v>23649</v>
      </c>
      <c r="N16" s="111">
        <v>24372</v>
      </c>
      <c r="O16" s="111">
        <v>1733</v>
      </c>
      <c r="P16" s="111">
        <v>833</v>
      </c>
      <c r="Q16" s="111">
        <v>22220</v>
      </c>
      <c r="R16" s="111">
        <v>23240</v>
      </c>
      <c r="S16" s="111">
        <v>24852</v>
      </c>
      <c r="T16" s="111">
        <v>23195</v>
      </c>
      <c r="U16" s="111">
        <v>24659</v>
      </c>
      <c r="V16" s="111">
        <v>1665</v>
      </c>
      <c r="W16" s="111">
        <v>1112</v>
      </c>
      <c r="X16" s="111">
        <v>23110</v>
      </c>
      <c r="Y16" s="111">
        <v>23232</v>
      </c>
      <c r="Z16" s="111">
        <v>23081</v>
      </c>
      <c r="AA16" s="111">
        <v>24658</v>
      </c>
      <c r="AB16" s="111">
        <v>24615</v>
      </c>
      <c r="AC16" s="111">
        <v>1849</v>
      </c>
      <c r="AD16" s="111">
        <v>1136</v>
      </c>
      <c r="AE16" s="111">
        <v>25492</v>
      </c>
      <c r="AF16" s="111">
        <v>25989</v>
      </c>
      <c r="AG16" s="111">
        <v>26148</v>
      </c>
      <c r="AH16" s="111">
        <v>20457</v>
      </c>
    </row>
    <row r="17" spans="2:34" ht="15" x14ac:dyDescent="0.25">
      <c r="B17" s="142"/>
      <c r="C17" s="112" t="s">
        <v>11</v>
      </c>
      <c r="D17" s="112">
        <v>38103</v>
      </c>
      <c r="E17" s="112">
        <v>35122</v>
      </c>
      <c r="F17" s="112">
        <v>41575</v>
      </c>
      <c r="G17" s="112">
        <v>51457</v>
      </c>
      <c r="H17" s="112">
        <v>3376</v>
      </c>
      <c r="I17" s="112">
        <v>1797</v>
      </c>
      <c r="J17" s="112">
        <v>44412</v>
      </c>
      <c r="K17" s="112">
        <v>42414</v>
      </c>
      <c r="L17" s="112">
        <v>40615</v>
      </c>
      <c r="M17" s="112">
        <v>44790</v>
      </c>
      <c r="N17" s="112">
        <v>47821</v>
      </c>
      <c r="O17" s="112">
        <v>3502</v>
      </c>
      <c r="P17" s="112">
        <v>1810</v>
      </c>
      <c r="Q17" s="112">
        <v>49134</v>
      </c>
      <c r="R17" s="112">
        <v>48029</v>
      </c>
      <c r="S17" s="112">
        <v>47640</v>
      </c>
      <c r="T17" s="112">
        <v>45973</v>
      </c>
      <c r="U17" s="112">
        <v>46421</v>
      </c>
      <c r="V17" s="112">
        <v>3729</v>
      </c>
      <c r="W17" s="112">
        <v>2323</v>
      </c>
      <c r="X17" s="112">
        <v>49990</v>
      </c>
      <c r="Y17" s="112">
        <v>48332</v>
      </c>
      <c r="Z17" s="112">
        <v>46989</v>
      </c>
      <c r="AA17" s="112">
        <v>48528</v>
      </c>
      <c r="AB17" s="112">
        <v>46362</v>
      </c>
      <c r="AC17" s="112">
        <v>3863</v>
      </c>
      <c r="AD17" s="112">
        <v>2338</v>
      </c>
      <c r="AE17" s="112">
        <v>53505</v>
      </c>
      <c r="AF17" s="112">
        <v>52120</v>
      </c>
      <c r="AG17" s="112">
        <v>50120</v>
      </c>
      <c r="AH17" s="112">
        <v>35196</v>
      </c>
    </row>
  </sheetData>
  <mergeCells count="4">
    <mergeCell ref="B9:B11"/>
    <mergeCell ref="B12:B14"/>
    <mergeCell ref="B15:B17"/>
    <mergeCell ref="B6:B8"/>
  </mergeCells>
  <hyperlinks>
    <hyperlink ref="A3" location="İÇİNDEKİLER!A1" display="ANASAYFA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E37"/>
  <sheetViews>
    <sheetView workbookViewId="0">
      <selection activeCell="B3" sqref="B3"/>
    </sheetView>
  </sheetViews>
  <sheetFormatPr defaultColWidth="9.140625" defaultRowHeight="15" x14ac:dyDescent="0.25"/>
  <cols>
    <col min="1" max="1" width="11" style="1" customWidth="1"/>
    <col min="2" max="2" width="9.85546875" style="1" bestFit="1" customWidth="1"/>
    <col min="3" max="3" width="10.85546875" style="1" bestFit="1" customWidth="1"/>
    <col min="4" max="4" width="19.85546875" style="1" customWidth="1"/>
    <col min="5" max="5" width="29.42578125" style="1" customWidth="1"/>
    <col min="6" max="16384" width="9.140625" style="1"/>
  </cols>
  <sheetData>
    <row r="1" spans="1:5" x14ac:dyDescent="0.25">
      <c r="A1" s="37" t="s">
        <v>81</v>
      </c>
    </row>
    <row r="3" spans="1:5" x14ac:dyDescent="0.25">
      <c r="A3" s="31" t="s">
        <v>72</v>
      </c>
    </row>
    <row r="4" spans="1:5" x14ac:dyDescent="0.25">
      <c r="B4" s="113" t="s">
        <v>127</v>
      </c>
      <c r="C4" s="114"/>
      <c r="D4" s="114"/>
      <c r="E4" s="114"/>
    </row>
    <row r="5" spans="1:5" x14ac:dyDescent="0.25">
      <c r="B5" s="115" t="s">
        <v>1</v>
      </c>
      <c r="C5" s="115" t="s">
        <v>2</v>
      </c>
      <c r="D5" s="115" t="s">
        <v>20</v>
      </c>
      <c r="E5" s="115" t="s">
        <v>21</v>
      </c>
    </row>
    <row r="6" spans="1:5" x14ac:dyDescent="0.25">
      <c r="B6" s="116">
        <v>44166</v>
      </c>
      <c r="C6" s="117" t="s">
        <v>5</v>
      </c>
      <c r="D6" s="118">
        <v>208950</v>
      </c>
      <c r="E6" s="118">
        <v>199791</v>
      </c>
    </row>
    <row r="7" spans="1:5" x14ac:dyDescent="0.25">
      <c r="B7" s="116">
        <v>44167</v>
      </c>
      <c r="C7" s="117" t="s">
        <v>6</v>
      </c>
      <c r="D7" s="118">
        <v>199525</v>
      </c>
      <c r="E7" s="118">
        <v>193717</v>
      </c>
    </row>
    <row r="8" spans="1:5" x14ac:dyDescent="0.25">
      <c r="B8" s="116">
        <v>44168</v>
      </c>
      <c r="C8" s="117" t="s">
        <v>7</v>
      </c>
      <c r="D8" s="118">
        <v>209529</v>
      </c>
      <c r="E8" s="118">
        <v>200878</v>
      </c>
    </row>
    <row r="9" spans="1:5" x14ac:dyDescent="0.25">
      <c r="B9" s="116">
        <v>44169</v>
      </c>
      <c r="C9" s="117" t="s">
        <v>8</v>
      </c>
      <c r="D9" s="118">
        <v>218151</v>
      </c>
      <c r="E9" s="118">
        <v>208949</v>
      </c>
    </row>
    <row r="10" spans="1:5" x14ac:dyDescent="0.25">
      <c r="B10" s="116">
        <v>44170</v>
      </c>
      <c r="C10" s="117" t="s">
        <v>9</v>
      </c>
      <c r="D10" s="118">
        <v>52034</v>
      </c>
      <c r="E10" s="118">
        <v>51608</v>
      </c>
    </row>
    <row r="11" spans="1:5" x14ac:dyDescent="0.25">
      <c r="B11" s="116">
        <v>44171</v>
      </c>
      <c r="C11" s="117" t="s">
        <v>3</v>
      </c>
      <c r="D11" s="118">
        <v>36366</v>
      </c>
      <c r="E11" s="118">
        <v>32936</v>
      </c>
    </row>
    <row r="12" spans="1:5" x14ac:dyDescent="0.25">
      <c r="B12" s="116">
        <v>44172</v>
      </c>
      <c r="C12" s="117" t="s">
        <v>4</v>
      </c>
      <c r="D12" s="118">
        <v>216967</v>
      </c>
      <c r="E12" s="118">
        <v>207511</v>
      </c>
    </row>
    <row r="13" spans="1:5" x14ac:dyDescent="0.25">
      <c r="B13" s="116">
        <v>44173</v>
      </c>
      <c r="C13" s="117" t="s">
        <v>5</v>
      </c>
      <c r="D13" s="118">
        <v>215357</v>
      </c>
      <c r="E13" s="118">
        <v>207980</v>
      </c>
    </row>
    <row r="14" spans="1:5" x14ac:dyDescent="0.25">
      <c r="B14" s="116">
        <v>44174</v>
      </c>
      <c r="C14" s="117" t="s">
        <v>6</v>
      </c>
      <c r="D14" s="118">
        <v>212906</v>
      </c>
      <c r="E14" s="118">
        <v>206230</v>
      </c>
    </row>
    <row r="15" spans="1:5" x14ac:dyDescent="0.25">
      <c r="B15" s="116">
        <v>44175</v>
      </c>
      <c r="C15" s="117" t="s">
        <v>7</v>
      </c>
      <c r="D15" s="118">
        <v>221416</v>
      </c>
      <c r="E15" s="118">
        <v>212035</v>
      </c>
    </row>
    <row r="16" spans="1:5" x14ac:dyDescent="0.25">
      <c r="B16" s="116">
        <v>44176</v>
      </c>
      <c r="C16" s="117" t="s">
        <v>8</v>
      </c>
      <c r="D16" s="118">
        <v>225569</v>
      </c>
      <c r="E16" s="118">
        <v>219906</v>
      </c>
    </row>
    <row r="17" spans="2:5" x14ac:dyDescent="0.25">
      <c r="B17" s="116">
        <v>44177</v>
      </c>
      <c r="C17" s="117" t="s">
        <v>9</v>
      </c>
      <c r="D17" s="118">
        <v>39395</v>
      </c>
      <c r="E17" s="118">
        <v>37968</v>
      </c>
    </row>
    <row r="18" spans="2:5" x14ac:dyDescent="0.25">
      <c r="B18" s="116">
        <v>44178</v>
      </c>
      <c r="C18" s="117" t="s">
        <v>3</v>
      </c>
      <c r="D18" s="118">
        <v>40925</v>
      </c>
      <c r="E18" s="118">
        <v>37475</v>
      </c>
    </row>
    <row r="19" spans="2:5" x14ac:dyDescent="0.25">
      <c r="B19" s="116">
        <v>44179</v>
      </c>
      <c r="C19" s="117" t="s">
        <v>4</v>
      </c>
      <c r="D19" s="118">
        <v>221482</v>
      </c>
      <c r="E19" s="118">
        <v>207968</v>
      </c>
    </row>
    <row r="20" spans="2:5" x14ac:dyDescent="0.25">
      <c r="B20" s="116">
        <v>44180</v>
      </c>
      <c r="C20" s="117" t="s">
        <v>5</v>
      </c>
      <c r="D20" s="118">
        <v>210517</v>
      </c>
      <c r="E20" s="118">
        <v>200129</v>
      </c>
    </row>
    <row r="21" spans="2:5" x14ac:dyDescent="0.25">
      <c r="B21" s="116">
        <v>44181</v>
      </c>
      <c r="C21" s="117" t="s">
        <v>6</v>
      </c>
      <c r="D21" s="118">
        <v>209244</v>
      </c>
      <c r="E21" s="118">
        <v>196884</v>
      </c>
    </row>
    <row r="22" spans="2:5" x14ac:dyDescent="0.25">
      <c r="B22" s="116">
        <v>44182</v>
      </c>
      <c r="C22" s="117" t="s">
        <v>7</v>
      </c>
      <c r="D22" s="118">
        <v>224912</v>
      </c>
      <c r="E22" s="118">
        <v>215913</v>
      </c>
    </row>
    <row r="23" spans="2:5" x14ac:dyDescent="0.25">
      <c r="B23" s="116">
        <v>44183</v>
      </c>
      <c r="C23" s="117" t="s">
        <v>8</v>
      </c>
      <c r="D23" s="118">
        <v>227588</v>
      </c>
      <c r="E23" s="118">
        <v>222993</v>
      </c>
    </row>
    <row r="24" spans="2:5" x14ac:dyDescent="0.25">
      <c r="B24" s="116">
        <v>44184</v>
      </c>
      <c r="C24" s="117" t="s">
        <v>9</v>
      </c>
      <c r="D24" s="118">
        <v>65105</v>
      </c>
      <c r="E24" s="118">
        <v>65452</v>
      </c>
    </row>
    <row r="25" spans="2:5" x14ac:dyDescent="0.25">
      <c r="B25" s="116">
        <v>44185</v>
      </c>
      <c r="C25" s="117" t="s">
        <v>3</v>
      </c>
      <c r="D25" s="118">
        <v>44297</v>
      </c>
      <c r="E25" s="118">
        <v>40961</v>
      </c>
    </row>
    <row r="26" spans="2:5" x14ac:dyDescent="0.25">
      <c r="B26" s="116">
        <v>44186</v>
      </c>
      <c r="C26" s="117" t="s">
        <v>4</v>
      </c>
      <c r="D26" s="118">
        <v>230693</v>
      </c>
      <c r="E26" s="118">
        <v>218333</v>
      </c>
    </row>
    <row r="27" spans="2:5" x14ac:dyDescent="0.25">
      <c r="B27" s="116">
        <v>44187</v>
      </c>
      <c r="C27" s="117" t="s">
        <v>5</v>
      </c>
      <c r="D27" s="118">
        <v>224826</v>
      </c>
      <c r="E27" s="118">
        <v>216643</v>
      </c>
    </row>
    <row r="28" spans="2:5" x14ac:dyDescent="0.25">
      <c r="B28" s="116">
        <v>44188</v>
      </c>
      <c r="C28" s="117" t="s">
        <v>6</v>
      </c>
      <c r="D28" s="118">
        <v>223476</v>
      </c>
      <c r="E28" s="118">
        <v>216157</v>
      </c>
    </row>
    <row r="29" spans="2:5" x14ac:dyDescent="0.25">
      <c r="B29" s="116">
        <v>44189</v>
      </c>
      <c r="C29" s="117" t="s">
        <v>7</v>
      </c>
      <c r="D29" s="118">
        <v>143213</v>
      </c>
      <c r="E29" s="118">
        <v>126931</v>
      </c>
    </row>
    <row r="30" spans="2:5" x14ac:dyDescent="0.25">
      <c r="B30" s="116">
        <v>44190</v>
      </c>
      <c r="C30" s="117" t="s">
        <v>8</v>
      </c>
      <c r="D30" s="118">
        <v>210453</v>
      </c>
      <c r="E30" s="118">
        <v>211827</v>
      </c>
    </row>
    <row r="31" spans="2:5" x14ac:dyDescent="0.25">
      <c r="B31" s="116">
        <v>44191</v>
      </c>
      <c r="C31" s="117" t="s">
        <v>9</v>
      </c>
      <c r="D31" s="118">
        <v>71083</v>
      </c>
      <c r="E31" s="118">
        <v>71025</v>
      </c>
    </row>
    <row r="32" spans="2:5" x14ac:dyDescent="0.25">
      <c r="B32" s="116">
        <v>44192</v>
      </c>
      <c r="C32" s="117" t="s">
        <v>3</v>
      </c>
      <c r="D32" s="118">
        <v>47471</v>
      </c>
      <c r="E32" s="118">
        <v>43727</v>
      </c>
    </row>
    <row r="33" spans="2:5" x14ac:dyDescent="0.25">
      <c r="B33" s="116">
        <v>44193</v>
      </c>
      <c r="C33" s="117" t="s">
        <v>4</v>
      </c>
      <c r="D33" s="118">
        <v>231630</v>
      </c>
      <c r="E33" s="118">
        <v>222629</v>
      </c>
    </row>
    <row r="34" spans="2:5" x14ac:dyDescent="0.25">
      <c r="B34" s="116">
        <v>44194</v>
      </c>
      <c r="C34" s="117" t="s">
        <v>5</v>
      </c>
      <c r="D34" s="118">
        <v>232414</v>
      </c>
      <c r="E34" s="118">
        <v>224576</v>
      </c>
    </row>
    <row r="35" spans="2:5" x14ac:dyDescent="0.25">
      <c r="B35" s="116">
        <v>44195</v>
      </c>
      <c r="C35" s="117" t="s">
        <v>6</v>
      </c>
      <c r="D35" s="118">
        <v>232828</v>
      </c>
      <c r="E35" s="118">
        <v>228122</v>
      </c>
    </row>
    <row r="36" spans="2:5" x14ac:dyDescent="0.25">
      <c r="B36" s="116">
        <v>44196</v>
      </c>
      <c r="C36" s="117" t="s">
        <v>7</v>
      </c>
      <c r="D36" s="118">
        <v>202199</v>
      </c>
      <c r="E36" s="118">
        <v>210380</v>
      </c>
    </row>
    <row r="37" spans="2:5" x14ac:dyDescent="0.25">
      <c r="B37" s="146" t="s">
        <v>10</v>
      </c>
      <c r="C37" s="146"/>
      <c r="D37" s="119">
        <v>5350521</v>
      </c>
      <c r="E37" s="119">
        <v>5157634</v>
      </c>
    </row>
  </sheetData>
  <mergeCells count="1">
    <mergeCell ref="B37:C37"/>
  </mergeCells>
  <hyperlinks>
    <hyperlink ref="A3" location="İÇİNDEKİLER!A1" display="ANASAYF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Erkanm</dc:creator>
  <cp:lastModifiedBy>Fatih YILMAZ</cp:lastModifiedBy>
  <dcterms:created xsi:type="dcterms:W3CDTF">2015-06-05T18:19:34Z</dcterms:created>
  <dcterms:modified xsi:type="dcterms:W3CDTF">2021-01-27T11:44:49Z</dcterms:modified>
</cp:coreProperties>
</file>