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BuÇalışmaKitabı"/>
  <mc:AlternateContent xmlns:mc="http://schemas.openxmlformats.org/markup-compatibility/2006">
    <mc:Choice Requires="x15">
      <x15ac:absPath xmlns:x15ac="http://schemas.microsoft.com/office/spreadsheetml/2010/11/ac" url="C:\Users\user\Desktop\FATİH İİO\ULAŞIM\2021 ULAŞIM\"/>
    </mc:Choice>
  </mc:AlternateContent>
  <bookViews>
    <workbookView xWindow="0" yWindow="0" windowWidth="23040" windowHeight="8928" tabRatio="889"/>
  </bookViews>
  <sheets>
    <sheet name="İÇİNDEKİLER" sheetId="31" r:id="rId1"/>
    <sheet name="TABLO1" sheetId="120" r:id="rId2"/>
    <sheet name="TABLO2" sheetId="107" r:id="rId3"/>
    <sheet name="TABLO3" sheetId="122" r:id="rId4"/>
    <sheet name="TABLO4" sheetId="123" r:id="rId5"/>
    <sheet name="TABLO5" sheetId="124" r:id="rId6"/>
    <sheet name="TABLO6" sheetId="125" r:id="rId7"/>
    <sheet name="TABLO7" sheetId="116" r:id="rId8"/>
    <sheet name="TABLO8" sheetId="117" r:id="rId9"/>
    <sheet name="TABLO9" sheetId="118" r:id="rId10"/>
    <sheet name="TABLO10" sheetId="119" r:id="rId11"/>
  </sheets>
  <calcPr calcId="162913"/>
</workbook>
</file>

<file path=xl/calcChain.xml><?xml version="1.0" encoding="utf-8"?>
<calcChain xmlns="http://schemas.openxmlformats.org/spreadsheetml/2006/main">
  <c r="Q31" i="119" l="1"/>
  <c r="N31" i="119"/>
  <c r="K31" i="119"/>
  <c r="H31" i="119"/>
  <c r="E31" i="119"/>
  <c r="Q30" i="119"/>
  <c r="N30" i="119"/>
  <c r="K30" i="119"/>
  <c r="H30" i="119"/>
  <c r="E30" i="119"/>
  <c r="Q29" i="119"/>
  <c r="N29" i="119"/>
  <c r="K29" i="119"/>
  <c r="H29" i="119"/>
  <c r="E29" i="119"/>
  <c r="Q28" i="119"/>
  <c r="N28" i="119"/>
  <c r="K28" i="119"/>
  <c r="H28" i="119"/>
  <c r="E28" i="119"/>
  <c r="Q27" i="119"/>
  <c r="N27" i="119"/>
  <c r="K27" i="119"/>
  <c r="H27" i="119"/>
  <c r="E27" i="119"/>
  <c r="Q26" i="119"/>
  <c r="N26" i="119"/>
  <c r="K26" i="119"/>
  <c r="H26" i="119"/>
  <c r="E26" i="119"/>
  <c r="Q25" i="119"/>
  <c r="N25" i="119"/>
  <c r="K25" i="119"/>
  <c r="H25" i="119"/>
  <c r="E25" i="119"/>
  <c r="Q24" i="119"/>
  <c r="N24" i="119"/>
  <c r="K24" i="119"/>
  <c r="H24" i="119"/>
  <c r="E24" i="119"/>
  <c r="Q23" i="119"/>
  <c r="N23" i="119"/>
  <c r="K23" i="119"/>
  <c r="H23" i="119"/>
  <c r="E23" i="119"/>
  <c r="Q22" i="119"/>
  <c r="N22" i="119"/>
  <c r="K22" i="119"/>
  <c r="H22" i="119"/>
  <c r="E22" i="119"/>
  <c r="Q21" i="119"/>
  <c r="N21" i="119"/>
  <c r="K21" i="119"/>
  <c r="H21" i="119"/>
  <c r="E21" i="119"/>
  <c r="Q20" i="119"/>
  <c r="N20" i="119"/>
  <c r="K20" i="119"/>
  <c r="H20" i="119"/>
  <c r="E20" i="119"/>
  <c r="Q19" i="119"/>
  <c r="N19" i="119"/>
  <c r="K19" i="119"/>
  <c r="H19" i="119"/>
  <c r="E19" i="119"/>
  <c r="Q18" i="119"/>
  <c r="N18" i="119"/>
  <c r="K18" i="119"/>
  <c r="H18" i="119"/>
  <c r="E18" i="119"/>
  <c r="Q17" i="119"/>
  <c r="N17" i="119"/>
  <c r="K17" i="119"/>
  <c r="H17" i="119"/>
  <c r="E17" i="119"/>
  <c r="Q16" i="119"/>
  <c r="N16" i="119"/>
  <c r="K16" i="119"/>
  <c r="H16" i="119"/>
  <c r="E16" i="119"/>
  <c r="Q15" i="119"/>
  <c r="N15" i="119"/>
  <c r="K15" i="119"/>
  <c r="H15" i="119"/>
  <c r="E15" i="119"/>
  <c r="Q14" i="119"/>
  <c r="N14" i="119"/>
  <c r="K14" i="119"/>
  <c r="H14" i="119"/>
  <c r="E14" i="119"/>
  <c r="Q13" i="119"/>
  <c r="N13" i="119"/>
  <c r="K13" i="119"/>
  <c r="H13" i="119"/>
  <c r="E13" i="119"/>
  <c r="Q12" i="119"/>
  <c r="N12" i="119"/>
  <c r="K12" i="119"/>
  <c r="H12" i="119"/>
  <c r="E12" i="119"/>
  <c r="Q11" i="119"/>
  <c r="N11" i="119"/>
  <c r="K11" i="119"/>
  <c r="H11" i="119"/>
  <c r="E11" i="119"/>
  <c r="Q10" i="119"/>
  <c r="N10" i="119"/>
  <c r="K10" i="119"/>
  <c r="H10" i="119"/>
  <c r="E10" i="119"/>
  <c r="Q9" i="119"/>
  <c r="N9" i="119"/>
  <c r="K9" i="119"/>
  <c r="H9" i="119"/>
  <c r="E9" i="119"/>
  <c r="Q8" i="119"/>
  <c r="N8" i="119"/>
  <c r="K8" i="119"/>
  <c r="H8" i="119"/>
  <c r="E8" i="119"/>
  <c r="F7" i="118"/>
  <c r="F8" i="118"/>
  <c r="F9" i="118"/>
  <c r="F10" i="118"/>
  <c r="F11" i="118"/>
  <c r="F12" i="118"/>
  <c r="F13" i="118"/>
  <c r="F14" i="118"/>
  <c r="F15" i="118"/>
  <c r="F16" i="118"/>
  <c r="F17" i="118"/>
  <c r="F18" i="118"/>
  <c r="F19" i="118"/>
  <c r="F20" i="118"/>
  <c r="F21" i="118" l="1"/>
  <c r="C20" i="120" l="1"/>
  <c r="E9" i="120"/>
  <c r="E8" i="120"/>
  <c r="E16" i="125" l="1"/>
  <c r="D16" i="125"/>
  <c r="F15" i="125"/>
  <c r="F14" i="125"/>
  <c r="E13" i="125"/>
  <c r="D13" i="125"/>
  <c r="F12" i="125"/>
  <c r="F11" i="125"/>
  <c r="F10" i="125"/>
  <c r="F9" i="125"/>
  <c r="F8" i="125"/>
  <c r="E46" i="124"/>
  <c r="D46" i="124"/>
  <c r="C46" i="124"/>
  <c r="E45" i="124"/>
  <c r="C45" i="124"/>
  <c r="E43" i="124"/>
  <c r="D43" i="124"/>
  <c r="C43" i="124"/>
  <c r="E42" i="124"/>
  <c r="C42" i="124"/>
  <c r="E41" i="124"/>
  <c r="C41" i="124"/>
  <c r="E40" i="124"/>
  <c r="D40" i="124"/>
  <c r="C40" i="124"/>
  <c r="E39" i="124"/>
  <c r="D39" i="124"/>
  <c r="C39" i="124"/>
  <c r="E37" i="124"/>
  <c r="D37" i="124"/>
  <c r="C37" i="124"/>
  <c r="E36" i="124"/>
  <c r="D36" i="124"/>
  <c r="C36" i="124"/>
  <c r="E35" i="124"/>
  <c r="D35" i="124"/>
  <c r="C35" i="124"/>
  <c r="E34" i="124"/>
  <c r="D34" i="124"/>
  <c r="C34" i="124"/>
  <c r="E33" i="124"/>
  <c r="D33" i="124"/>
  <c r="C33" i="124"/>
  <c r="E32" i="124"/>
  <c r="D32" i="124"/>
  <c r="C32" i="124"/>
  <c r="E31" i="124"/>
  <c r="D31" i="124"/>
  <c r="C31" i="124"/>
  <c r="E30" i="124"/>
  <c r="D30" i="124"/>
  <c r="C30" i="124"/>
  <c r="E23" i="123"/>
  <c r="D23" i="123"/>
  <c r="C23" i="123"/>
  <c r="E22" i="123"/>
  <c r="D22" i="123"/>
  <c r="C22" i="123"/>
  <c r="E21" i="123"/>
  <c r="D21" i="123"/>
  <c r="C21" i="123"/>
  <c r="E20" i="123"/>
  <c r="D20" i="123"/>
  <c r="C20" i="123"/>
  <c r="E19" i="123"/>
  <c r="D19" i="123"/>
  <c r="C19" i="123"/>
  <c r="F14" i="123"/>
  <c r="E14" i="123"/>
  <c r="D14" i="123"/>
  <c r="C14" i="123"/>
  <c r="K11" i="122"/>
  <c r="K10" i="122"/>
  <c r="K9" i="122"/>
  <c r="K8" i="122"/>
  <c r="K7" i="122"/>
  <c r="G37" i="107"/>
  <c r="D38" i="107"/>
  <c r="E38" i="107"/>
  <c r="F38" i="107"/>
  <c r="C38" i="107"/>
  <c r="D17" i="125" l="1"/>
  <c r="E17" i="125"/>
  <c r="F13" i="125"/>
  <c r="C24" i="123"/>
  <c r="E24" i="123"/>
  <c r="D24" i="123"/>
  <c r="F16" i="125"/>
  <c r="F17" i="125" l="1"/>
  <c r="D20" i="120"/>
  <c r="E19" i="120"/>
  <c r="E18" i="120"/>
  <c r="E17" i="120"/>
  <c r="E16" i="120"/>
  <c r="F12" i="120"/>
  <c r="D12" i="120"/>
  <c r="E11" i="120"/>
  <c r="E10" i="120"/>
  <c r="E20" i="120" l="1"/>
  <c r="E12" i="120"/>
  <c r="G8" i="107" l="1"/>
  <c r="G9" i="107"/>
  <c r="G10" i="107"/>
  <c r="G11" i="107"/>
  <c r="G12" i="107"/>
  <c r="G13" i="107"/>
  <c r="G14" i="107"/>
  <c r="G15" i="107"/>
  <c r="G16" i="107"/>
  <c r="G17" i="107"/>
  <c r="G18" i="107"/>
  <c r="G19" i="107"/>
  <c r="G20" i="107"/>
  <c r="G21" i="107"/>
  <c r="G22" i="107"/>
  <c r="G23" i="107"/>
  <c r="G24" i="107"/>
  <c r="G25" i="107"/>
  <c r="G26" i="107"/>
  <c r="G27" i="107"/>
  <c r="G28" i="107"/>
  <c r="G29" i="107"/>
  <c r="G30" i="107"/>
  <c r="G31" i="107"/>
  <c r="G32" i="107"/>
  <c r="G33" i="107"/>
  <c r="G34" i="107"/>
  <c r="G35" i="107"/>
  <c r="G36" i="107"/>
  <c r="G7" i="107"/>
  <c r="G38" i="107" l="1"/>
  <c r="I7" i="107" s="1"/>
</calcChain>
</file>

<file path=xl/sharedStrings.xml><?xml version="1.0" encoding="utf-8"?>
<sst xmlns="http://schemas.openxmlformats.org/spreadsheetml/2006/main" count="273" uniqueCount="85">
  <si>
    <t>Genel Toplam</t>
  </si>
  <si>
    <t>Tarih</t>
  </si>
  <si>
    <t>Gün</t>
  </si>
  <si>
    <t>Pazar</t>
  </si>
  <si>
    <t>Pazartesi</t>
  </si>
  <si>
    <t>Salı</t>
  </si>
  <si>
    <t>Çarşamba</t>
  </si>
  <si>
    <t>Perşembe</t>
  </si>
  <si>
    <t>Cuma</t>
  </si>
  <si>
    <t>Cumartesi</t>
  </si>
  <si>
    <t>TOPLAM</t>
  </si>
  <si>
    <t>Toplam</t>
  </si>
  <si>
    <t>Haftaiçi</t>
  </si>
  <si>
    <t>Haftasonu</t>
  </si>
  <si>
    <t>SAAT</t>
  </si>
  <si>
    <t>Avrasya</t>
  </si>
  <si>
    <t>YSS</t>
  </si>
  <si>
    <t>FSM</t>
  </si>
  <si>
    <t>15 Temmuz</t>
  </si>
  <si>
    <t>Avrupa=&gt;Anadolu</t>
  </si>
  <si>
    <t>Anadolu=&gt;Avrupa</t>
  </si>
  <si>
    <t>Avrupa =&gt;Anadolu</t>
  </si>
  <si>
    <t>GENEL TOPLAM</t>
  </si>
  <si>
    <t>Yavuz Sultan Selim</t>
  </si>
  <si>
    <t>Fatih Sultan Mehmet</t>
  </si>
  <si>
    <t>15 Temmuz Şehitler</t>
  </si>
  <si>
    <t>Aylara Göre Ortalama Yolculuk Sayıları</t>
  </si>
  <si>
    <t>Aylara Göre Toplam Yolculuk</t>
  </si>
  <si>
    <t>Aylar</t>
  </si>
  <si>
    <t>H. İçi / H. Sonu</t>
  </si>
  <si>
    <t>Toplam Yolculuk Sayısı</t>
  </si>
  <si>
    <t>Ortalama Yolculuk Sayısı (Gün)</t>
  </si>
  <si>
    <t>Gün Sayısı</t>
  </si>
  <si>
    <t>H.içi</t>
  </si>
  <si>
    <t>H.sonu</t>
  </si>
  <si>
    <t>Genel Ortalama</t>
  </si>
  <si>
    <t>Aylara ve Yolcu Tipine Göre Toplam Yolculuk</t>
  </si>
  <si>
    <t>Vatandaş</t>
  </si>
  <si>
    <t>Öğrenci</t>
  </si>
  <si>
    <t>60 Yaş Üstü</t>
  </si>
  <si>
    <t>Engelli</t>
  </si>
  <si>
    <t>Günlük Ortalama Yolculuk</t>
  </si>
  <si>
    <t>Toplam Geçiş Adedi</t>
  </si>
  <si>
    <t>Yolcu Tipine Göre Günlük Yolculuk Sayıları</t>
  </si>
  <si>
    <t>OTOBÜS</t>
  </si>
  <si>
    <t>METRO-TRAMVAY</t>
  </si>
  <si>
    <t>METROBÜS</t>
  </si>
  <si>
    <t>MARMARAY</t>
  </si>
  <si>
    <t>DENİZYOLU</t>
  </si>
  <si>
    <t>Günlük Ortalama Yolculuk Sayıları</t>
  </si>
  <si>
    <t>Ana Ulaşım Türüne Göre Yolculuk Sayıları Değişimi</t>
  </si>
  <si>
    <t>TF2 Eyüp-Piyer Loti Teleferik</t>
  </si>
  <si>
    <t>TF1 Maçka-Taşkışla Teleferik</t>
  </si>
  <si>
    <t>T4 Topkapı-Mescid-i Selam Tramvay</t>
  </si>
  <si>
    <t>T3 Kadıköy-Moda Tramvay Hattı</t>
  </si>
  <si>
    <t>T2 Taksim - Tünel Nostaljik Tramvay</t>
  </si>
  <si>
    <t>T1 Kabataş-Bağcılar Tramvay</t>
  </si>
  <si>
    <t>Marmaray</t>
  </si>
  <si>
    <t>M6 Levent-Hisarüstü Metro</t>
  </si>
  <si>
    <t>M5 Üsküdar-Çekmeköy Metro</t>
  </si>
  <si>
    <t>M4 Kadıköy-Tavşantepe Metro</t>
  </si>
  <si>
    <t>M3 Kirazlı-Olimpiyatköy Metro</t>
  </si>
  <si>
    <t>M2 Yenikapı-Hacıosman Metro</t>
  </si>
  <si>
    <t>M1 Yenikapı-Havalimanı Metro</t>
  </si>
  <si>
    <t>F2 Karaköy-Beyoğlu Tünel</t>
  </si>
  <si>
    <t>F1 Taksim-Kabataş Füniküler</t>
  </si>
  <si>
    <t>Ad</t>
  </si>
  <si>
    <t>Raylı Sistem Hatlarına Göre Günlük Ortalama Yolculuk Sayıları</t>
  </si>
  <si>
    <t>Aylara Göre Günlük Değişim</t>
  </si>
  <si>
    <t>Önceki Aya Göre Değişim</t>
  </si>
  <si>
    <t>ANASAYFA</t>
  </si>
  <si>
    <t>-</t>
  </si>
  <si>
    <t>Günlere Göre Toplam Köprü ve Tünel Geçişi</t>
  </si>
  <si>
    <t>Günlere Göre Toplam Araç Sayısı</t>
  </si>
  <si>
    <t>Yaka Geçişi Aylık Değişim (Saatlik)</t>
  </si>
  <si>
    <t>Saatlere Göre Aylık Değişim</t>
  </si>
  <si>
    <t>Ana Ulaşım Türüne Göre Günlük Ortalama Yolculuk Sayıları*</t>
  </si>
  <si>
    <t>ARALIK</t>
  </si>
  <si>
    <t>Ocak Ayı Değişim(Aralık)</t>
  </si>
  <si>
    <t>Ocak Ayı Değişim (Aralık)</t>
  </si>
  <si>
    <t>M7 Mecidiyeköy-Mahmutbey Metro</t>
  </si>
  <si>
    <t>T5 Cibali-Alibeyköy Cep Otogarı Tramvay Hattı*</t>
  </si>
  <si>
    <t>: Bu hat 01.01.2021 tarihinde faaliyete girmiştir.</t>
  </si>
  <si>
    <t>OCAK</t>
  </si>
  <si>
    <t>İstanbul Ulaşım Bülteni, Şubat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</si>
</sst>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dd/mm/yyyy;@"/>
    <numFmt numFmtId="165" formatCode="[$-41F]d\ mmmm;@"/>
    <numFmt numFmtId="166" formatCode="0.0%"/>
    <numFmt numFmtId="167" formatCode="hh:mm;@"/>
    <numFmt numFmtId="168" formatCode="[$-F800]dddd\,\ mmmm\ dd\,\ yyyy"/>
    <numFmt numFmtId="169" formatCode="[$-41F]mmmm\ yy;@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6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8"/>
      <color rgb="FFFF000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sz val="11"/>
      <name val="Arial"/>
      <family val="2"/>
      <charset val="162"/>
    </font>
    <font>
      <u/>
      <sz val="11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9" tint="0.59999389629810485"/>
        </stop>
        <stop position="0.5">
          <color theme="9" tint="0.40000610370189521"/>
        </stop>
        <stop position="1">
          <color theme="9" tint="0.59999389629810485"/>
        </stop>
      </gradient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/>
      <top style="thin">
        <color theme="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4">
    <xf numFmtId="0" fontId="0" fillId="0" borderId="0"/>
    <xf numFmtId="0" fontId="13" fillId="0" borderId="0"/>
    <xf numFmtId="9" fontId="14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</cellStyleXfs>
  <cellXfs count="159">
    <xf numFmtId="0" fontId="0" fillId="0" borderId="0" xfId="0"/>
    <xf numFmtId="0" fontId="0" fillId="2" borderId="0" xfId="0" applyFill="1"/>
    <xf numFmtId="0" fontId="10" fillId="2" borderId="0" xfId="3" applyFont="1" applyFill="1"/>
    <xf numFmtId="0" fontId="12" fillId="0" borderId="0" xfId="0" applyFont="1" applyBorder="1" applyAlignment="1">
      <alignment horizontal="center" vertical="center"/>
    </xf>
    <xf numFmtId="9" fontId="9" fillId="2" borderId="3" xfId="2" applyFont="1" applyFill="1" applyBorder="1" applyAlignment="1">
      <alignment horizontal="center"/>
    </xf>
    <xf numFmtId="9" fontId="9" fillId="2" borderId="0" xfId="2" applyFont="1" applyFill="1" applyBorder="1" applyAlignment="1">
      <alignment horizontal="center"/>
    </xf>
    <xf numFmtId="9" fontId="10" fillId="2" borderId="2" xfId="2" applyFont="1" applyFill="1" applyBorder="1" applyAlignment="1">
      <alignment horizontal="center"/>
    </xf>
    <xf numFmtId="166" fontId="0" fillId="0" borderId="0" xfId="2" applyNumberFormat="1" applyFont="1"/>
    <xf numFmtId="9" fontId="10" fillId="2" borderId="8" xfId="2" applyFont="1" applyFill="1" applyBorder="1" applyAlignment="1">
      <alignment horizontal="center"/>
    </xf>
    <xf numFmtId="9" fontId="10" fillId="2" borderId="4" xfId="2" applyFont="1" applyFill="1" applyBorder="1" applyAlignment="1">
      <alignment horizontal="center"/>
    </xf>
    <xf numFmtId="9" fontId="9" fillId="2" borderId="9" xfId="2" applyFont="1" applyFill="1" applyBorder="1" applyAlignment="1">
      <alignment horizontal="center"/>
    </xf>
    <xf numFmtId="9" fontId="9" fillId="2" borderId="5" xfId="2" applyFont="1" applyFill="1" applyBorder="1" applyAlignment="1">
      <alignment horizontal="center"/>
    </xf>
    <xf numFmtId="9" fontId="9" fillId="2" borderId="10" xfId="2" applyFont="1" applyFill="1" applyBorder="1" applyAlignment="1">
      <alignment horizontal="center"/>
    </xf>
    <xf numFmtId="9" fontId="9" fillId="2" borderId="7" xfId="2" applyFont="1" applyFill="1" applyBorder="1" applyAlignment="1">
      <alignment horizontal="center"/>
    </xf>
    <xf numFmtId="9" fontId="9" fillId="2" borderId="3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center" vertical="center"/>
    </xf>
    <xf numFmtId="9" fontId="9" fillId="2" borderId="7" xfId="2" applyNumberFormat="1" applyFont="1" applyFill="1" applyBorder="1" applyAlignment="1">
      <alignment horizontal="center"/>
    </xf>
    <xf numFmtId="9" fontId="9" fillId="2" borderId="3" xfId="2" applyNumberFormat="1" applyFont="1" applyFill="1" applyBorder="1" applyAlignment="1">
      <alignment horizontal="center"/>
    </xf>
    <xf numFmtId="9" fontId="9" fillId="2" borderId="10" xfId="2" applyNumberFormat="1" applyFont="1" applyFill="1" applyBorder="1" applyAlignment="1">
      <alignment horizontal="center"/>
    </xf>
    <xf numFmtId="9" fontId="9" fillId="2" borderId="5" xfId="2" applyNumberFormat="1" applyFont="1" applyFill="1" applyBorder="1" applyAlignment="1">
      <alignment horizontal="center"/>
    </xf>
    <xf numFmtId="9" fontId="9" fillId="2" borderId="0" xfId="2" applyNumberFormat="1" applyFont="1" applyFill="1" applyBorder="1" applyAlignment="1">
      <alignment horizontal="center"/>
    </xf>
    <xf numFmtId="9" fontId="9" fillId="2" borderId="9" xfId="2" applyNumberFormat="1" applyFont="1" applyFill="1" applyBorder="1" applyAlignment="1">
      <alignment horizontal="center"/>
    </xf>
    <xf numFmtId="0" fontId="10" fillId="2" borderId="0" xfId="14" applyFont="1" applyFill="1"/>
    <xf numFmtId="0" fontId="9" fillId="2" borderId="0" xfId="14" applyFont="1" applyFill="1"/>
    <xf numFmtId="0" fontId="11" fillId="2" borderId="0" xfId="14" applyFont="1" applyFill="1"/>
    <xf numFmtId="0" fontId="10" fillId="2" borderId="2" xfId="14" applyFont="1" applyFill="1" applyBorder="1" applyAlignment="1">
      <alignment horizontal="center" vertical="center" wrapText="1"/>
    </xf>
    <xf numFmtId="3" fontId="10" fillId="2" borderId="2" xfId="14" applyNumberFormat="1" applyFont="1" applyFill="1" applyBorder="1" applyAlignment="1">
      <alignment horizontal="center" vertical="center" wrapText="1"/>
    </xf>
    <xf numFmtId="0" fontId="10" fillId="2" borderId="2" xfId="14" applyFont="1" applyFill="1" applyBorder="1" applyAlignment="1">
      <alignment horizontal="left" vertical="center" wrapText="1"/>
    </xf>
    <xf numFmtId="3" fontId="10" fillId="2" borderId="0" xfId="14" applyNumberFormat="1" applyFont="1" applyFill="1" applyBorder="1" applyAlignment="1">
      <alignment horizontal="center"/>
    </xf>
    <xf numFmtId="3" fontId="9" fillId="2" borderId="0" xfId="14" applyNumberFormat="1" applyFont="1" applyFill="1" applyAlignment="1">
      <alignment horizontal="center"/>
    </xf>
    <xf numFmtId="0" fontId="15" fillId="4" borderId="15" xfId="7" applyFont="1" applyFill="1" applyBorder="1" applyAlignment="1">
      <alignment horizontal="center" vertical="center"/>
    </xf>
    <xf numFmtId="0" fontId="10" fillId="2" borderId="2" xfId="14" applyFont="1" applyFill="1" applyBorder="1" applyAlignment="1">
      <alignment horizontal="center" vertical="center" wrapText="1"/>
    </xf>
    <xf numFmtId="9" fontId="10" fillId="2" borderId="2" xfId="2" applyFont="1" applyFill="1" applyBorder="1" applyAlignment="1">
      <alignment horizontal="center" vertical="center"/>
    </xf>
    <xf numFmtId="0" fontId="9" fillId="2" borderId="0" xfId="16" applyFont="1" applyFill="1"/>
    <xf numFmtId="3" fontId="9" fillId="2" borderId="0" xfId="0" applyNumberFormat="1" applyFont="1" applyFill="1"/>
    <xf numFmtId="3" fontId="9" fillId="2" borderId="0" xfId="16" applyNumberFormat="1" applyFont="1" applyFill="1"/>
    <xf numFmtId="0" fontId="15" fillId="2" borderId="0" xfId="0" applyFont="1" applyFill="1"/>
    <xf numFmtId="0" fontId="10" fillId="2" borderId="0" xfId="19" applyFont="1" applyFill="1"/>
    <xf numFmtId="0" fontId="9" fillId="2" borderId="0" xfId="19" applyFont="1" applyFill="1"/>
    <xf numFmtId="0" fontId="11" fillId="2" borderId="0" xfId="19" applyFont="1" applyFill="1"/>
    <xf numFmtId="0" fontId="10" fillId="2" borderId="2" xfId="19" applyFont="1" applyFill="1" applyBorder="1" applyAlignment="1">
      <alignment horizontal="center" vertical="center" wrapText="1"/>
    </xf>
    <xf numFmtId="164" fontId="9" fillId="2" borderId="3" xfId="19" applyNumberFormat="1" applyFont="1" applyFill="1" applyBorder="1" applyAlignment="1">
      <alignment horizontal="center" vertical="center"/>
    </xf>
    <xf numFmtId="3" fontId="9" fillId="2" borderId="3" xfId="19" applyNumberFormat="1" applyFont="1" applyFill="1" applyBorder="1" applyAlignment="1">
      <alignment horizontal="center" vertical="center"/>
    </xf>
    <xf numFmtId="164" fontId="9" fillId="2" borderId="1" xfId="19" applyNumberFormat="1" applyFont="1" applyFill="1" applyBorder="1" applyAlignment="1">
      <alignment horizontal="center" vertical="center"/>
    </xf>
    <xf numFmtId="3" fontId="9" fillId="2" borderId="1" xfId="19" applyNumberFormat="1" applyFont="1" applyFill="1" applyBorder="1" applyAlignment="1">
      <alignment horizontal="center" vertical="center"/>
    </xf>
    <xf numFmtId="3" fontId="10" fillId="2" borderId="2" xfId="19" applyNumberFormat="1" applyFont="1" applyFill="1" applyBorder="1" applyAlignment="1">
      <alignment horizontal="center" vertical="center" wrapText="1"/>
    </xf>
    <xf numFmtId="164" fontId="9" fillId="2" borderId="3" xfId="19" applyNumberFormat="1" applyFont="1" applyFill="1" applyBorder="1" applyAlignment="1">
      <alignment horizontal="left" vertical="center"/>
    </xf>
    <xf numFmtId="3" fontId="9" fillId="2" borderId="3" xfId="19" applyNumberFormat="1" applyFont="1" applyFill="1" applyBorder="1" applyAlignment="1">
      <alignment horizontal="center"/>
    </xf>
    <xf numFmtId="164" fontId="9" fillId="2" borderId="0" xfId="19" applyNumberFormat="1" applyFont="1" applyFill="1" applyBorder="1" applyAlignment="1">
      <alignment horizontal="left" vertical="center"/>
    </xf>
    <xf numFmtId="3" fontId="9" fillId="2" borderId="0" xfId="19" applyNumberFormat="1" applyFont="1" applyFill="1" applyBorder="1" applyAlignment="1">
      <alignment horizontal="center"/>
    </xf>
    <xf numFmtId="0" fontId="10" fillId="2" borderId="2" xfId="19" applyFont="1" applyFill="1" applyBorder="1" applyAlignment="1">
      <alignment horizontal="left" vertical="center" wrapText="1"/>
    </xf>
    <xf numFmtId="0" fontId="10" fillId="2" borderId="0" xfId="21" applyFont="1" applyFill="1"/>
    <xf numFmtId="0" fontId="9" fillId="2" borderId="0" xfId="21" applyFont="1" applyFill="1"/>
    <xf numFmtId="0" fontId="11" fillId="2" borderId="0" xfId="21" applyFont="1" applyFill="1"/>
    <xf numFmtId="0" fontId="10" fillId="2" borderId="2" xfId="21" applyFont="1" applyFill="1" applyBorder="1" applyAlignment="1">
      <alignment horizontal="center" vertical="center" wrapText="1"/>
    </xf>
    <xf numFmtId="165" fontId="9" fillId="2" borderId="0" xfId="21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0" fontId="19" fillId="2" borderId="0" xfId="21" applyFont="1" applyFill="1"/>
    <xf numFmtId="164" fontId="9" fillId="2" borderId="0" xfId="21" applyNumberFormat="1" applyFont="1" applyFill="1" applyAlignment="1">
      <alignment horizontal="center" vertical="center"/>
    </xf>
    <xf numFmtId="164" fontId="9" fillId="2" borderId="0" xfId="21" applyNumberFormat="1" applyFont="1" applyFill="1" applyAlignment="1">
      <alignment horizontal="left" vertical="center"/>
    </xf>
    <xf numFmtId="3" fontId="9" fillId="2" borderId="0" xfId="21" applyNumberFormat="1" applyFont="1" applyFill="1" applyAlignment="1">
      <alignment horizontal="center"/>
    </xf>
    <xf numFmtId="0" fontId="10" fillId="2" borderId="4" xfId="2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3" fontId="9" fillId="2" borderId="5" xfId="21" applyNumberFormat="1" applyFont="1" applyFill="1" applyBorder="1" applyAlignment="1">
      <alignment horizontal="center"/>
    </xf>
    <xf numFmtId="3" fontId="9" fillId="2" borderId="7" xfId="21" applyNumberFormat="1" applyFont="1" applyFill="1" applyBorder="1" applyAlignment="1">
      <alignment horizontal="center"/>
    </xf>
    <xf numFmtId="3" fontId="9" fillId="2" borderId="10" xfId="21" applyNumberFormat="1" applyFont="1" applyFill="1" applyBorder="1" applyAlignment="1">
      <alignment horizontal="center"/>
    </xf>
    <xf numFmtId="3" fontId="9" fillId="2" borderId="9" xfId="21" applyNumberFormat="1" applyFont="1" applyFill="1" applyBorder="1" applyAlignment="1">
      <alignment horizontal="center"/>
    </xf>
    <xf numFmtId="3" fontId="9" fillId="2" borderId="6" xfId="21" applyNumberFormat="1" applyFont="1" applyFill="1" applyBorder="1" applyAlignment="1">
      <alignment horizontal="center"/>
    </xf>
    <xf numFmtId="3" fontId="9" fillId="2" borderId="11" xfId="21" applyNumberFormat="1" applyFont="1" applyFill="1" applyBorder="1" applyAlignment="1">
      <alignment horizontal="center"/>
    </xf>
    <xf numFmtId="0" fontId="10" fillId="2" borderId="2" xfId="21" applyFont="1" applyFill="1" applyBorder="1" applyAlignment="1">
      <alignment vertical="center" wrapText="1"/>
    </xf>
    <xf numFmtId="3" fontId="10" fillId="2" borderId="4" xfId="21" applyNumberFormat="1" applyFont="1" applyFill="1" applyBorder="1" applyAlignment="1">
      <alignment horizontal="center" vertical="center" wrapText="1"/>
    </xf>
    <xf numFmtId="3" fontId="10" fillId="2" borderId="8" xfId="21" applyNumberFormat="1" applyFont="1" applyFill="1" applyBorder="1" applyAlignment="1">
      <alignment horizontal="center" vertical="center" wrapText="1"/>
    </xf>
    <xf numFmtId="164" fontId="9" fillId="2" borderId="0" xfId="22" applyNumberFormat="1" applyFont="1" applyFill="1" applyAlignment="1">
      <alignment horizontal="left" vertical="center"/>
    </xf>
    <xf numFmtId="0" fontId="0" fillId="0" borderId="0" xfId="0" applyBorder="1"/>
    <xf numFmtId="0" fontId="10" fillId="2" borderId="0" xfId="22" applyFont="1" applyFill="1"/>
    <xf numFmtId="0" fontId="9" fillId="2" borderId="0" xfId="22" applyFont="1" applyFill="1"/>
    <xf numFmtId="0" fontId="11" fillId="2" borderId="0" xfId="22" applyFont="1" applyFill="1"/>
    <xf numFmtId="0" fontId="10" fillId="2" borderId="2" xfId="22" applyFont="1" applyFill="1" applyBorder="1" applyAlignment="1">
      <alignment vertical="center" wrapText="1"/>
    </xf>
    <xf numFmtId="0" fontId="10" fillId="2" borderId="2" xfId="22" applyFont="1" applyFill="1" applyBorder="1" applyAlignment="1">
      <alignment horizontal="center" vertical="center" wrapText="1"/>
    </xf>
    <xf numFmtId="164" fontId="9" fillId="2" borderId="3" xfId="22" applyNumberFormat="1" applyFont="1" applyFill="1" applyBorder="1" applyAlignment="1">
      <alignment horizontal="left" vertical="center"/>
    </xf>
    <xf numFmtId="3" fontId="9" fillId="2" borderId="3" xfId="22" applyNumberFormat="1" applyFont="1" applyFill="1" applyBorder="1" applyAlignment="1">
      <alignment horizontal="center" vertical="center"/>
    </xf>
    <xf numFmtId="164" fontId="9" fillId="2" borderId="0" xfId="22" applyNumberFormat="1" applyFont="1" applyFill="1" applyBorder="1" applyAlignment="1">
      <alignment horizontal="left" vertical="center"/>
    </xf>
    <xf numFmtId="3" fontId="9" fillId="2" borderId="0" xfId="22" applyNumberFormat="1" applyFont="1" applyFill="1" applyBorder="1" applyAlignment="1">
      <alignment horizontal="center" vertical="center"/>
    </xf>
    <xf numFmtId="164" fontId="9" fillId="2" borderId="1" xfId="22" applyNumberFormat="1" applyFont="1" applyFill="1" applyBorder="1" applyAlignment="1">
      <alignment horizontal="left" vertical="center"/>
    </xf>
    <xf numFmtId="164" fontId="10" fillId="2" borderId="1" xfId="22" applyNumberFormat="1" applyFont="1" applyFill="1" applyBorder="1" applyAlignment="1">
      <alignment horizontal="left" vertical="center"/>
    </xf>
    <xf numFmtId="3" fontId="10" fillId="2" borderId="2" xfId="22" applyNumberFormat="1" applyFont="1" applyFill="1" applyBorder="1" applyAlignment="1">
      <alignment horizontal="center" vertical="center"/>
    </xf>
    <xf numFmtId="164" fontId="10" fillId="2" borderId="2" xfId="22" applyNumberFormat="1" applyFont="1" applyFill="1" applyBorder="1" applyAlignment="1">
      <alignment horizontal="left" vertical="center"/>
    </xf>
    <xf numFmtId="3" fontId="10" fillId="0" borderId="2" xfId="0" applyNumberFormat="1" applyFont="1" applyBorder="1" applyAlignment="1">
      <alignment horizontal="center" vertical="center"/>
    </xf>
    <xf numFmtId="168" fontId="10" fillId="2" borderId="0" xfId="22" applyNumberFormat="1" applyFont="1" applyFill="1"/>
    <xf numFmtId="3" fontId="9" fillId="2" borderId="0" xfId="23" applyNumberFormat="1" applyFont="1" applyFill="1"/>
    <xf numFmtId="3" fontId="10" fillId="2" borderId="12" xfId="23" applyNumberFormat="1" applyFont="1" applyFill="1" applyBorder="1"/>
    <xf numFmtId="0" fontId="15" fillId="3" borderId="0" xfId="23" applyFont="1" applyFill="1"/>
    <xf numFmtId="0" fontId="2" fillId="3" borderId="0" xfId="23" applyFill="1"/>
    <xf numFmtId="0" fontId="10" fillId="2" borderId="2" xfId="23" applyFont="1" applyFill="1" applyBorder="1" applyAlignment="1">
      <alignment horizontal="center" vertical="center" wrapText="1"/>
    </xf>
    <xf numFmtId="165" fontId="9" fillId="2" borderId="0" xfId="23" applyNumberFormat="1" applyFont="1" applyFill="1" applyAlignment="1">
      <alignment horizontal="center" vertical="center"/>
    </xf>
    <xf numFmtId="164" fontId="9" fillId="2" borderId="0" xfId="23" applyNumberFormat="1" applyFont="1" applyFill="1" applyAlignment="1">
      <alignment horizontal="left" vertical="center"/>
    </xf>
    <xf numFmtId="3" fontId="9" fillId="2" borderId="0" xfId="23" applyNumberFormat="1" applyFont="1" applyFill="1" applyAlignment="1">
      <alignment horizontal="center"/>
    </xf>
    <xf numFmtId="3" fontId="10" fillId="2" borderId="2" xfId="23" applyNumberFormat="1" applyFont="1" applyFill="1" applyBorder="1" applyAlignment="1">
      <alignment horizontal="center"/>
    </xf>
    <xf numFmtId="0" fontId="10" fillId="2" borderId="2" xfId="23" applyFont="1" applyFill="1" applyBorder="1"/>
    <xf numFmtId="167" fontId="9" fillId="2" borderId="0" xfId="23" applyNumberFormat="1" applyFont="1" applyFill="1" applyAlignment="1">
      <alignment horizontal="center" vertical="center"/>
    </xf>
    <xf numFmtId="9" fontId="9" fillId="3" borderId="0" xfId="6" applyFont="1" applyFill="1" applyBorder="1" applyAlignment="1">
      <alignment horizontal="center"/>
    </xf>
    <xf numFmtId="0" fontId="10" fillId="2" borderId="4" xfId="2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17" fontId="10" fillId="2" borderId="2" xfId="22" applyNumberFormat="1" applyFont="1" applyFill="1" applyBorder="1" applyAlignment="1">
      <alignment horizontal="center" vertical="center" wrapText="1"/>
    </xf>
    <xf numFmtId="164" fontId="23" fillId="2" borderId="0" xfId="21" applyNumberFormat="1" applyFont="1" applyFill="1" applyAlignment="1">
      <alignment horizontal="left" vertical="center"/>
    </xf>
    <xf numFmtId="0" fontId="1" fillId="0" borderId="0" xfId="22" applyFont="1"/>
    <xf numFmtId="9" fontId="10" fillId="2" borderId="2" xfId="2" applyNumberFormat="1" applyFont="1" applyFill="1" applyBorder="1" applyAlignment="1">
      <alignment horizontal="center" vertical="center"/>
    </xf>
    <xf numFmtId="3" fontId="9" fillId="2" borderId="0" xfId="23" applyNumberFormat="1" applyFont="1" applyFill="1" applyAlignment="1">
      <alignment horizontal="center" vertical="center"/>
    </xf>
    <xf numFmtId="9" fontId="9" fillId="2" borderId="0" xfId="6" applyFont="1" applyFill="1" applyAlignment="1">
      <alignment horizontal="center" vertical="center"/>
    </xf>
    <xf numFmtId="3" fontId="10" fillId="2" borderId="2" xfId="23" applyNumberFormat="1" applyFont="1" applyFill="1" applyBorder="1" applyAlignment="1">
      <alignment horizontal="center" vertical="center"/>
    </xf>
    <xf numFmtId="9" fontId="10" fillId="2" borderId="2" xfId="6" applyFont="1" applyFill="1" applyBorder="1" applyAlignment="1">
      <alignment horizontal="center" vertical="center"/>
    </xf>
    <xf numFmtId="9" fontId="10" fillId="2" borderId="2" xfId="23" applyNumberFormat="1" applyFont="1" applyFill="1" applyBorder="1" applyAlignment="1">
      <alignment horizontal="center" vertical="center"/>
    </xf>
    <xf numFmtId="3" fontId="9" fillId="2" borderId="0" xfId="3" applyNumberFormat="1" applyFont="1" applyFill="1" applyAlignment="1">
      <alignment horizontal="center"/>
    </xf>
    <xf numFmtId="3" fontId="9" fillId="2" borderId="0" xfId="3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6" fontId="9" fillId="2" borderId="3" xfId="2" applyNumberFormat="1" applyFont="1" applyFill="1" applyBorder="1" applyAlignment="1">
      <alignment horizontal="center"/>
    </xf>
    <xf numFmtId="166" fontId="9" fillId="2" borderId="0" xfId="2" applyNumberFormat="1" applyFont="1" applyFill="1" applyBorder="1" applyAlignment="1">
      <alignment horizontal="center"/>
    </xf>
    <xf numFmtId="166" fontId="9" fillId="2" borderId="1" xfId="2" applyNumberFormat="1" applyFont="1" applyFill="1" applyBorder="1" applyAlignment="1">
      <alignment horizontal="center"/>
    </xf>
    <xf numFmtId="166" fontId="10" fillId="2" borderId="2" xfId="2" applyNumberFormat="1" applyFont="1" applyFill="1" applyBorder="1" applyAlignment="1">
      <alignment horizontal="center"/>
    </xf>
    <xf numFmtId="169" fontId="10" fillId="2" borderId="2" xfId="19" applyNumberFormat="1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left"/>
    </xf>
    <xf numFmtId="0" fontId="12" fillId="0" borderId="1" xfId="0" applyFont="1" applyBorder="1" applyAlignment="1">
      <alignment horizontal="center" vertical="center"/>
    </xf>
    <xf numFmtId="164" fontId="10" fillId="2" borderId="3" xfId="19" applyNumberFormat="1" applyFont="1" applyFill="1" applyBorder="1" applyAlignment="1">
      <alignment horizontal="center" vertical="center"/>
    </xf>
    <xf numFmtId="164" fontId="10" fillId="2" borderId="1" xfId="19" applyNumberFormat="1" applyFont="1" applyFill="1" applyBorder="1" applyAlignment="1">
      <alignment horizontal="center" vertical="center"/>
    </xf>
    <xf numFmtId="0" fontId="10" fillId="2" borderId="2" xfId="19" applyFont="1" applyFill="1" applyBorder="1" applyAlignment="1">
      <alignment horizontal="left" vertical="center" wrapText="1"/>
    </xf>
    <xf numFmtId="0" fontId="10" fillId="2" borderId="4" xfId="21" applyFont="1" applyFill="1" applyBorder="1" applyAlignment="1">
      <alignment horizontal="center" vertical="center" wrapText="1"/>
    </xf>
    <xf numFmtId="0" fontId="10" fillId="2" borderId="2" xfId="21" applyFont="1" applyFill="1" applyBorder="1" applyAlignment="1">
      <alignment horizontal="center" vertical="center" wrapText="1"/>
    </xf>
    <xf numFmtId="0" fontId="10" fillId="2" borderId="8" xfId="21" applyFont="1" applyFill="1" applyBorder="1" applyAlignment="1">
      <alignment horizontal="center" vertical="center" wrapText="1"/>
    </xf>
    <xf numFmtId="17" fontId="10" fillId="2" borderId="4" xfId="21" applyNumberFormat="1" applyFont="1" applyFill="1" applyBorder="1" applyAlignment="1">
      <alignment horizontal="center" vertical="center" wrapText="1"/>
    </xf>
    <xf numFmtId="0" fontId="10" fillId="2" borderId="3" xfId="21" applyFont="1" applyFill="1" applyBorder="1" applyAlignment="1">
      <alignment horizontal="center" vertical="center" wrapText="1"/>
    </xf>
    <xf numFmtId="0" fontId="10" fillId="2" borderId="1" xfId="21" applyFont="1" applyFill="1" applyBorder="1" applyAlignment="1">
      <alignment horizontal="center" vertical="center" wrapText="1"/>
    </xf>
    <xf numFmtId="164" fontId="10" fillId="2" borderId="3" xfId="22" applyNumberFormat="1" applyFont="1" applyFill="1" applyBorder="1" applyAlignment="1">
      <alignment horizontal="left" vertical="center"/>
    </xf>
    <xf numFmtId="164" fontId="10" fillId="2" borderId="0" xfId="22" applyNumberFormat="1" applyFont="1" applyFill="1" applyBorder="1" applyAlignment="1">
      <alignment horizontal="left" vertical="center"/>
    </xf>
    <xf numFmtId="164" fontId="10" fillId="2" borderId="1" xfId="22" applyNumberFormat="1" applyFont="1" applyFill="1" applyBorder="1" applyAlignment="1">
      <alignment horizontal="left" vertical="center"/>
    </xf>
    <xf numFmtId="0" fontId="20" fillId="5" borderId="14" xfId="23" applyFont="1" applyFill="1" applyBorder="1" applyAlignment="1">
      <alignment horizontal="center" vertical="center" textRotation="90"/>
    </xf>
    <xf numFmtId="0" fontId="20" fillId="5" borderId="0" xfId="23" applyFont="1" applyFill="1" applyAlignment="1">
      <alignment horizontal="center" vertical="center" textRotation="90"/>
    </xf>
    <xf numFmtId="0" fontId="20" fillId="5" borderId="13" xfId="23" applyFont="1" applyFill="1" applyBorder="1" applyAlignment="1">
      <alignment horizontal="center" vertical="center" textRotation="90"/>
    </xf>
    <xf numFmtId="0" fontId="21" fillId="5" borderId="14" xfId="23" applyFont="1" applyFill="1" applyBorder="1" applyAlignment="1">
      <alignment horizontal="center" vertical="center" textRotation="90" wrapText="1"/>
    </xf>
    <xf numFmtId="0" fontId="21" fillId="5" borderId="0" xfId="23" applyFont="1" applyFill="1" applyAlignment="1">
      <alignment horizontal="center" vertical="center" textRotation="90" wrapText="1"/>
    </xf>
    <xf numFmtId="0" fontId="21" fillId="5" borderId="13" xfId="23" applyFont="1" applyFill="1" applyBorder="1" applyAlignment="1">
      <alignment horizontal="center" vertical="center" textRotation="90" wrapText="1"/>
    </xf>
    <xf numFmtId="0" fontId="10" fillId="2" borderId="2" xfId="23" applyFont="1" applyFill="1" applyBorder="1" applyAlignment="1">
      <alignment horizontal="center"/>
    </xf>
    <xf numFmtId="0" fontId="17" fillId="3" borderId="3" xfId="23" applyFont="1" applyFill="1" applyBorder="1" applyAlignment="1">
      <alignment horizontal="center" vertical="center" textRotation="90" wrapText="1"/>
    </xf>
    <xf numFmtId="0" fontId="17" fillId="3" borderId="0" xfId="23" applyFont="1" applyFill="1" applyAlignment="1">
      <alignment horizontal="center" vertical="center" textRotation="90" wrapText="1"/>
    </xf>
    <xf numFmtId="0" fontId="17" fillId="3" borderId="1" xfId="23" applyFont="1" applyFill="1" applyBorder="1" applyAlignment="1">
      <alignment horizontal="center" vertical="center" textRotation="90" wrapText="1"/>
    </xf>
    <xf numFmtId="0" fontId="10" fillId="2" borderId="3" xfId="23" applyFont="1" applyFill="1" applyBorder="1" applyAlignment="1">
      <alignment horizontal="center" vertical="center" wrapText="1"/>
    </xf>
    <xf numFmtId="0" fontId="10" fillId="2" borderId="1" xfId="23" applyFont="1" applyFill="1" applyBorder="1" applyAlignment="1">
      <alignment horizontal="center" vertical="center" wrapText="1"/>
    </xf>
    <xf numFmtId="49" fontId="17" fillId="3" borderId="0" xfId="23" applyNumberFormat="1" applyFont="1" applyFill="1" applyAlignment="1">
      <alignment horizontal="center" vertical="center" textRotation="90" wrapText="1"/>
    </xf>
    <xf numFmtId="49" fontId="17" fillId="3" borderId="1" xfId="23" applyNumberFormat="1" applyFont="1" applyFill="1" applyBorder="1" applyAlignment="1">
      <alignment horizontal="center" vertical="center" textRotation="90" wrapText="1"/>
    </xf>
    <xf numFmtId="0" fontId="10" fillId="2" borderId="4" xfId="23" applyFont="1" applyFill="1" applyBorder="1" applyAlignment="1">
      <alignment horizontal="center" vertical="center" wrapText="1"/>
    </xf>
    <xf numFmtId="0" fontId="10" fillId="2" borderId="2" xfId="23" applyFont="1" applyFill="1" applyBorder="1" applyAlignment="1">
      <alignment horizontal="center" vertical="center" wrapText="1"/>
    </xf>
    <xf numFmtId="0" fontId="10" fillId="2" borderId="3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0" fillId="3" borderId="1" xfId="3" applyFont="1" applyFill="1" applyBorder="1" applyAlignment="1">
      <alignment horizontal="center" vertical="center" wrapText="1"/>
    </xf>
    <xf numFmtId="0" fontId="10" fillId="2" borderId="10" xfId="23" applyFont="1" applyFill="1" applyBorder="1" applyAlignment="1">
      <alignment horizontal="center" vertical="center" wrapText="1"/>
    </xf>
    <xf numFmtId="0" fontId="10" fillId="2" borderId="9" xfId="23" applyFont="1" applyFill="1" applyBorder="1" applyAlignment="1">
      <alignment horizontal="center" vertical="center" wrapText="1"/>
    </xf>
    <xf numFmtId="0" fontId="10" fillId="2" borderId="11" xfId="23" applyFont="1" applyFill="1" applyBorder="1" applyAlignment="1">
      <alignment horizontal="center" vertical="center" wrapText="1"/>
    </xf>
    <xf numFmtId="0" fontId="10" fillId="2" borderId="8" xfId="23" applyFont="1" applyFill="1" applyBorder="1" applyAlignment="1">
      <alignment horizontal="center" vertical="center" wrapText="1"/>
    </xf>
  </cellXfs>
  <cellStyles count="24">
    <cellStyle name="Köprü" xfId="7" builtinId="8"/>
    <cellStyle name="Normal" xfId="0" builtinId="0"/>
    <cellStyle name="Normal 2" xfId="1"/>
    <cellStyle name="Normal 2 2" xfId="3"/>
    <cellStyle name="Normal 2 2 2" xfId="9"/>
    <cellStyle name="Normal 2 2 3" xfId="12"/>
    <cellStyle name="Normal 2 2 4" xfId="15"/>
    <cellStyle name="Normal 2 2 5" xfId="17"/>
    <cellStyle name="Normal 2 2 6" xfId="23"/>
    <cellStyle name="Normal 2 3" xfId="8"/>
    <cellStyle name="Normal 2 4" xfId="11"/>
    <cellStyle name="Normal 2 4 2" xfId="14"/>
    <cellStyle name="Normal 2 4 2 2" xfId="20"/>
    <cellStyle name="Normal 2 4 2 3" xfId="22"/>
    <cellStyle name="Normal 2 4 3" xfId="19"/>
    <cellStyle name="Normal 2 4 4" xfId="21"/>
    <cellStyle name="Normal 2 5" xfId="16"/>
    <cellStyle name="Normal 4" xfId="4"/>
    <cellStyle name="Normal 4 2" xfId="13"/>
    <cellStyle name="Yüzde" xfId="2" builtinId="5"/>
    <cellStyle name="Yüzde 2" xfId="6"/>
    <cellStyle name="Yüzde 2 2" xfId="10"/>
    <cellStyle name="Yüzde 2 3" xfId="18"/>
    <cellStyle name="Yüzde 3" xfId="5"/>
  </cellStyles>
  <dxfs count="0"/>
  <tableStyles count="0" defaultTableStyle="TableStyleMedium2" defaultPivotStyle="PivotStyleLight16"/>
  <colors>
    <mruColors>
      <color rgb="FF967ADC"/>
      <color rgb="FFDA4453"/>
      <color rgb="FF434A54"/>
      <color rgb="FF4A89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TABLO8!A1"/><Relationship Id="rId3" Type="http://schemas.openxmlformats.org/officeDocument/2006/relationships/hyperlink" Target="#TABLO5!A1"/><Relationship Id="rId7" Type="http://schemas.openxmlformats.org/officeDocument/2006/relationships/hyperlink" Target="#TABLO7!A1"/><Relationship Id="rId2" Type="http://schemas.openxmlformats.org/officeDocument/2006/relationships/hyperlink" Target="#TABLO2!A1"/><Relationship Id="rId1" Type="http://schemas.openxmlformats.org/officeDocument/2006/relationships/hyperlink" Target="#TABLO1!A1"/><Relationship Id="rId6" Type="http://schemas.openxmlformats.org/officeDocument/2006/relationships/hyperlink" Target="#TABLO3!A1"/><Relationship Id="rId11" Type="http://schemas.openxmlformats.org/officeDocument/2006/relationships/image" Target="../media/image1.png"/><Relationship Id="rId5" Type="http://schemas.openxmlformats.org/officeDocument/2006/relationships/hyperlink" Target="#TABLO4!A1"/><Relationship Id="rId10" Type="http://schemas.openxmlformats.org/officeDocument/2006/relationships/hyperlink" Target="#TABLO10!A1"/><Relationship Id="rId4" Type="http://schemas.openxmlformats.org/officeDocument/2006/relationships/hyperlink" Target="#TABLO6!A1"/><Relationship Id="rId9" Type="http://schemas.openxmlformats.org/officeDocument/2006/relationships/hyperlink" Target="#TABLO9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&#304;&#199;&#304;NDEK&#304;LER!A1"/><Relationship Id="rId1" Type="http://schemas.openxmlformats.org/officeDocument/2006/relationships/hyperlink" Target="#'Ana Sayfa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33173</xdr:colOff>
      <xdr:row>9</xdr:row>
      <xdr:rowOff>85725</xdr:rowOff>
    </xdr:from>
    <xdr:to>
      <xdr:col>7</xdr:col>
      <xdr:colOff>36847</xdr:colOff>
      <xdr:row>23</xdr:row>
      <xdr:rowOff>155028</xdr:rowOff>
    </xdr:to>
    <xdr:grpSp>
      <xdr:nvGrpSpPr>
        <xdr:cNvPr id="18" name="Grup 17"/>
        <xdr:cNvGrpSpPr/>
      </xdr:nvGrpSpPr>
      <xdr:grpSpPr>
        <a:xfrm>
          <a:off x="33173" y="1815465"/>
          <a:ext cx="4270874" cy="2629623"/>
          <a:chOff x="42698" y="1409700"/>
          <a:chExt cx="4270874" cy="2736303"/>
        </a:xfrm>
      </xdr:grpSpPr>
      <xdr:sp macro="" textlink="">
        <xdr:nvSpPr>
          <xdr:cNvPr id="12" name="Dikdörtgen 11">
            <a:extLst>
              <a:ext uri="{FF2B5EF4-FFF2-40B4-BE49-F238E27FC236}">
                <a16:creationId xmlns:a16="http://schemas.microsoft.com/office/drawing/2014/main" id="{06BA07C4-A135-42C5-BA88-03889E6B340E}"/>
              </a:ext>
            </a:extLst>
          </xdr:cNvPr>
          <xdr:cNvSpPr/>
        </xdr:nvSpPr>
        <xdr:spPr>
          <a:xfrm>
            <a:off x="58372" y="1842628"/>
            <a:ext cx="4255200" cy="2303375"/>
          </a:xfrm>
          <a:prstGeom prst="rect">
            <a:avLst/>
          </a:prstGeom>
          <a:solidFill>
            <a:schemeClr val="accent5">
              <a:lumMod val="20000"/>
              <a:lumOff val="80000"/>
            </a:schemeClr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endParaRPr lang="tr-TR" sz="1600" b="1"/>
          </a:p>
        </xdr:txBody>
      </xdr:sp>
      <xdr:grpSp>
        <xdr:nvGrpSpPr>
          <xdr:cNvPr id="10" name="Grup 9"/>
          <xdr:cNvGrpSpPr/>
        </xdr:nvGrpSpPr>
        <xdr:grpSpPr>
          <a:xfrm>
            <a:off x="87583" y="1893373"/>
            <a:ext cx="4179617" cy="1712563"/>
            <a:chOff x="124370" y="1537335"/>
            <a:chExt cx="4180930" cy="1712563"/>
          </a:xfrm>
        </xdr:grpSpPr>
        <xdr:sp macro="" textlink="">
          <xdr:nvSpPr>
            <xdr:cNvPr id="2" name="Metin kutusu 1">
              <a:hlinkClick xmlns:r="http://schemas.openxmlformats.org/officeDocument/2006/relationships" r:id="rId1"/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29540" y="153733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cs typeface="Arial" panose="020B0604020202020204" pitchFamily="34" charset="0"/>
                </a:rPr>
                <a:t>Aylara Göre Ortalama Yolculuk Sayıları</a:t>
              </a:r>
            </a:p>
          </xdr:txBody>
        </xdr:sp>
        <xdr:sp macro="" textlink="">
          <xdr:nvSpPr>
            <xdr:cNvPr id="3" name="Metin kutusu 2">
              <a:hlinkClick xmlns:r="http://schemas.openxmlformats.org/officeDocument/2006/relationships" r:id="rId2"/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29540" y="1828800"/>
              <a:ext cx="4175760" cy="25971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Yolcu Tipine Göre Günlük Yolculuk Sayılar</a:t>
              </a:r>
            </a:p>
          </xdr:txBody>
        </xdr:sp>
        <xdr:sp macro="" textlink="">
          <xdr:nvSpPr>
            <xdr:cNvPr id="4" name="Metin kutusu 3">
              <a:hlinkClick xmlns:r="http://schemas.openxmlformats.org/officeDocument/2006/relationships" r:id="rId3"/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540" y="2694647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Raylı Sistem Hatlarına Göre Günlük Ortalama Yolculuk Sayıları</a:t>
              </a:r>
            </a:p>
          </xdr:txBody>
        </xdr:sp>
        <xdr:sp macro="" textlink="">
          <xdr:nvSpPr>
            <xdr:cNvPr id="5" name="Metin kutusu 4">
              <a:hlinkClick xmlns:r="http://schemas.openxmlformats.org/officeDocument/2006/relationships" r:id="rId4"/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24370" y="2990181"/>
              <a:ext cx="4175760" cy="259717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Aylara Göre Günlük Değişim</a:t>
              </a:r>
            </a:p>
          </xdr:txBody>
        </xdr:sp>
        <xdr:sp macro="" textlink="">
          <xdr:nvSpPr>
            <xdr:cNvPr id="6" name="Metin kutusu 5">
              <a:hlinkClick xmlns:r="http://schemas.openxmlformats.org/officeDocument/2006/relationships" r:id="rId5"/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129540" y="2406272"/>
              <a:ext cx="4175760" cy="259716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Yolculuk Sayıları Değişimi (Aralık/Ocak)</a:t>
              </a:r>
            </a:p>
          </xdr:txBody>
        </xdr:sp>
        <xdr:sp macro="" textlink="">
          <xdr:nvSpPr>
            <xdr:cNvPr id="7" name="Metin kutusu 6">
              <a:hlinkClick xmlns:r="http://schemas.openxmlformats.org/officeDocument/2006/relationships" r:id="rId6"/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129540" y="2112645"/>
              <a:ext cx="4175760" cy="267335"/>
            </a:xfrm>
            <a:prstGeom prst="roundRect">
              <a:avLst/>
            </a:prstGeom>
            <a:solidFill>
              <a:srgbClr val="4A89DC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wrap="square" rtlCol="0" anchor="ctr">
              <a:noAutofit/>
            </a:bodyPr>
            <a:lstStyle/>
            <a:p>
              <a:pPr marL="0" indent="0" algn="l"/>
              <a:r>
                <a:rPr lang="tr-TR" sz="1000" b="1">
                  <a:solidFill>
                    <a:schemeClr val="bg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rPr>
                <a:t>Ana Ulaşım Türüne Göre Günlük  Yolculuk Sayıları*</a:t>
              </a:r>
            </a:p>
          </xdr:txBody>
        </xdr:sp>
      </xdr:grpSp>
      <xdr:sp macro="" textlink="">
        <xdr:nvSpPr>
          <xdr:cNvPr id="11" name="Dikdörtgen 10">
            <a:extLst>
              <a:ext uri="{FF2B5EF4-FFF2-40B4-BE49-F238E27FC236}">
                <a16:creationId xmlns:a16="http://schemas.microsoft.com/office/drawing/2014/main" id="{D68F2CEE-E94E-4382-B5A3-46C9437E02F7}"/>
              </a:ext>
            </a:extLst>
          </xdr:cNvPr>
          <xdr:cNvSpPr/>
        </xdr:nvSpPr>
        <xdr:spPr>
          <a:xfrm>
            <a:off x="57148" y="1409700"/>
            <a:ext cx="4256034" cy="432435"/>
          </a:xfrm>
          <a:prstGeom prst="rect">
            <a:avLst/>
          </a:prstGeom>
          <a:solidFill>
            <a:srgbClr val="4A89DC"/>
          </a:solidFill>
          <a:ln>
            <a:solidFill>
              <a:schemeClr val="accent5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tr-TR" sz="1600" b="1">
                <a:latin typeface="Arial" panose="020B0604020202020204" pitchFamily="34" charset="0"/>
                <a:cs typeface="Arial" panose="020B0604020202020204" pitchFamily="34" charset="0"/>
              </a:rPr>
              <a:t>TOPLU</a:t>
            </a:r>
            <a:r>
              <a:rPr lang="tr-TR" sz="1600" b="1" baseline="0">
                <a:latin typeface="Arial" panose="020B0604020202020204" pitchFamily="34" charset="0"/>
                <a:cs typeface="Arial" panose="020B0604020202020204" pitchFamily="34" charset="0"/>
              </a:rPr>
              <a:t> TAŞIMA AKBİL İSTATİSTİKLERİ </a:t>
            </a:r>
            <a:endParaRPr lang="tr-TR" sz="1600" b="1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cxnSp macro="">
        <xdr:nvCxnSpPr>
          <xdr:cNvPr id="13" name="Düz Bağlayıcı 12">
            <a:extLst>
              <a:ext uri="{FF2B5EF4-FFF2-40B4-BE49-F238E27FC236}">
                <a16:creationId xmlns:a16="http://schemas.microsoft.com/office/drawing/2014/main" id="{FDECB672-AA21-4B03-A5D8-334E505AEC78}"/>
              </a:ext>
            </a:extLst>
          </xdr:cNvPr>
          <xdr:cNvCxnSpPr/>
        </xdr:nvCxnSpPr>
        <xdr:spPr>
          <a:xfrm>
            <a:off x="114957" y="3907690"/>
            <a:ext cx="4114800" cy="952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Metin kutusu 14">
            <a:extLst>
              <a:ext uri="{FF2B5EF4-FFF2-40B4-BE49-F238E27FC236}">
                <a16:creationId xmlns:a16="http://schemas.microsoft.com/office/drawing/2014/main" id="{7C121CB3-C514-41BC-B670-0B5FB12B64E4}"/>
              </a:ext>
            </a:extLst>
          </xdr:cNvPr>
          <xdr:cNvSpPr txBox="1"/>
        </xdr:nvSpPr>
        <xdr:spPr>
          <a:xfrm>
            <a:off x="42698" y="3890842"/>
            <a:ext cx="3366641" cy="2143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tr-TR" sz="1000">
                <a:solidFill>
                  <a:srgbClr val="FF0000"/>
                </a:solidFill>
              </a:rPr>
              <a:t>*Veriler TUHİM ve BELBİM'den temin</a:t>
            </a:r>
            <a:r>
              <a:rPr lang="tr-TR" sz="1000" baseline="0">
                <a:solidFill>
                  <a:srgbClr val="FF0000"/>
                </a:solidFill>
              </a:rPr>
              <a:t> edilmiştir.</a:t>
            </a:r>
            <a:endParaRPr lang="tr-TR" sz="1000">
              <a:solidFill>
                <a:srgbClr val="FF0000"/>
              </a:solidFill>
            </a:endParaRPr>
          </a:p>
        </xdr:txBody>
      </xdr:sp>
    </xdr:grpSp>
    <xdr:clientData/>
  </xdr:twoCellAnchor>
  <xdr:twoCellAnchor>
    <xdr:from>
      <xdr:col>7</xdr:col>
      <xdr:colOff>57150</xdr:colOff>
      <xdr:row>12</xdr:row>
      <xdr:rowOff>0</xdr:rowOff>
    </xdr:from>
    <xdr:to>
      <xdr:col>12</xdr:col>
      <xdr:colOff>290401</xdr:colOff>
      <xdr:row>23</xdr:row>
      <xdr:rowOff>180975</xdr:rowOff>
    </xdr:to>
    <xdr:sp macro="" textlink="">
      <xdr:nvSpPr>
        <xdr:cNvPr id="20" name="Dikdörtgen 19">
          <a:extLst>
            <a:ext uri="{FF2B5EF4-FFF2-40B4-BE49-F238E27FC236}">
              <a16:creationId xmlns:a16="http://schemas.microsoft.com/office/drawing/2014/main" id="{4CF10060-1B0F-4F08-94FA-E8F14B1E9E75}"/>
            </a:ext>
          </a:extLst>
        </xdr:cNvPr>
        <xdr:cNvSpPr/>
      </xdr:nvSpPr>
      <xdr:spPr>
        <a:xfrm>
          <a:off x="4324350" y="2352675"/>
          <a:ext cx="3281251" cy="2276475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tr-TR" sz="1600" b="1"/>
        </a:p>
      </xdr:txBody>
    </xdr:sp>
    <xdr:clientData/>
  </xdr:twoCellAnchor>
  <xdr:twoCellAnchor>
    <xdr:from>
      <xdr:col>7</xdr:col>
      <xdr:colOff>91734</xdr:colOff>
      <xdr:row>12</xdr:row>
      <xdr:rowOff>6070</xdr:rowOff>
    </xdr:from>
    <xdr:to>
      <xdr:col>12</xdr:col>
      <xdr:colOff>211734</xdr:colOff>
      <xdr:row>13</xdr:row>
      <xdr:rowOff>75190</xdr:rowOff>
    </xdr:to>
    <xdr:sp macro="" textlink="">
      <xdr:nvSpPr>
        <xdr:cNvPr id="25" name="Metin kutusu 24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FD586B37-48CD-40A8-94F5-360F9B066B3D}"/>
            </a:ext>
          </a:extLst>
        </xdr:cNvPr>
        <xdr:cNvSpPr txBox="1"/>
      </xdr:nvSpPr>
      <xdr:spPr>
        <a:xfrm>
          <a:off x="4358934" y="2358745"/>
          <a:ext cx="3168000" cy="259620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Yönlere Göre Toplam Araç Sayısı</a:t>
          </a:r>
        </a:p>
      </xdr:txBody>
    </xdr:sp>
    <xdr:clientData/>
  </xdr:twoCellAnchor>
  <xdr:twoCellAnchor>
    <xdr:from>
      <xdr:col>7</xdr:col>
      <xdr:colOff>91734</xdr:colOff>
      <xdr:row>13</xdr:row>
      <xdr:rowOff>89362</xdr:rowOff>
    </xdr:from>
    <xdr:to>
      <xdr:col>12</xdr:col>
      <xdr:colOff>211734</xdr:colOff>
      <xdr:row>14</xdr:row>
      <xdr:rowOff>156577</xdr:rowOff>
    </xdr:to>
    <xdr:sp macro="" textlink="">
      <xdr:nvSpPr>
        <xdr:cNvPr id="27" name="Metin kutusu 26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6871FD0-B313-4282-BD78-52E7ECF3A706}"/>
            </a:ext>
          </a:extLst>
        </xdr:cNvPr>
        <xdr:cNvSpPr txBox="1"/>
      </xdr:nvSpPr>
      <xdr:spPr>
        <a:xfrm>
          <a:off x="4358934" y="2632537"/>
          <a:ext cx="3168000" cy="257715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Günlük Araç Sayıları</a:t>
          </a:r>
        </a:p>
      </xdr:txBody>
    </xdr:sp>
    <xdr:clientData/>
  </xdr:twoCellAnchor>
  <xdr:twoCellAnchor>
    <xdr:from>
      <xdr:col>7</xdr:col>
      <xdr:colOff>91734</xdr:colOff>
      <xdr:row>14</xdr:row>
      <xdr:rowOff>162041</xdr:rowOff>
    </xdr:from>
    <xdr:to>
      <xdr:col>12</xdr:col>
      <xdr:colOff>211734</xdr:colOff>
      <xdr:row>16</xdr:row>
      <xdr:rowOff>40661</xdr:rowOff>
    </xdr:to>
    <xdr:sp macro="" textlink="">
      <xdr:nvSpPr>
        <xdr:cNvPr id="28" name="Metin kutusu 27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C63A6C45-306A-48DA-BFFB-2C6960A593F0}"/>
            </a:ext>
          </a:extLst>
        </xdr:cNvPr>
        <xdr:cNvSpPr txBox="1"/>
      </xdr:nvSpPr>
      <xdr:spPr>
        <a:xfrm>
          <a:off x="4358934" y="2895716"/>
          <a:ext cx="3168000" cy="259620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Ortalama (Saatlik) Araç Sayıları</a:t>
          </a:r>
        </a:p>
      </xdr:txBody>
    </xdr:sp>
    <xdr:clientData/>
  </xdr:twoCellAnchor>
  <xdr:twoCellAnchor>
    <xdr:from>
      <xdr:col>7</xdr:col>
      <xdr:colOff>82209</xdr:colOff>
      <xdr:row>16</xdr:row>
      <xdr:rowOff>50482</xdr:rowOff>
    </xdr:from>
    <xdr:to>
      <xdr:col>12</xdr:col>
      <xdr:colOff>202209</xdr:colOff>
      <xdr:row>17</xdr:row>
      <xdr:rowOff>117697</xdr:rowOff>
    </xdr:to>
    <xdr:sp macro="" textlink="">
      <xdr:nvSpPr>
        <xdr:cNvPr id="29" name="Metin kutusu 28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D83C427C-430C-4CE4-9F65-6EE8D68A4DBE}"/>
            </a:ext>
          </a:extLst>
        </xdr:cNvPr>
        <xdr:cNvSpPr txBox="1"/>
      </xdr:nvSpPr>
      <xdr:spPr>
        <a:xfrm>
          <a:off x="4349409" y="3165157"/>
          <a:ext cx="3168000" cy="257715"/>
        </a:xfrm>
        <a:prstGeom prst="roundRect">
          <a:avLst/>
        </a:prstGeom>
        <a:solidFill>
          <a:srgbClr val="434A54"/>
        </a:solidFill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tr-T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Yaka Geçişi Ortalama Saatlik Değişim</a:t>
          </a:r>
        </a:p>
      </xdr:txBody>
    </xdr:sp>
    <xdr:clientData/>
  </xdr:twoCellAnchor>
  <xdr:twoCellAnchor>
    <xdr:from>
      <xdr:col>7</xdr:col>
      <xdr:colOff>69826</xdr:colOff>
      <xdr:row>9</xdr:row>
      <xdr:rowOff>85725</xdr:rowOff>
    </xdr:from>
    <xdr:to>
      <xdr:col>12</xdr:col>
      <xdr:colOff>261826</xdr:colOff>
      <xdr:row>11</xdr:row>
      <xdr:rowOff>137160</xdr:rowOff>
    </xdr:to>
    <xdr:sp macro="" textlink="">
      <xdr:nvSpPr>
        <xdr:cNvPr id="31" name="Dikdörtgen 30">
          <a:extLst>
            <a:ext uri="{FF2B5EF4-FFF2-40B4-BE49-F238E27FC236}">
              <a16:creationId xmlns:a16="http://schemas.microsoft.com/office/drawing/2014/main" id="{6E0D05D3-D7C9-48B6-83E6-DF7EB585A118}"/>
            </a:ext>
          </a:extLst>
        </xdr:cNvPr>
        <xdr:cNvSpPr/>
      </xdr:nvSpPr>
      <xdr:spPr>
        <a:xfrm>
          <a:off x="4337026" y="1789019"/>
          <a:ext cx="3240000" cy="410023"/>
        </a:xfrm>
        <a:prstGeom prst="rect">
          <a:avLst/>
        </a:prstGeom>
        <a:solidFill>
          <a:srgbClr val="434A54"/>
        </a:solidFill>
        <a:ln>
          <a:solidFill>
            <a:schemeClr val="accent3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r-TR" sz="1600" b="1">
              <a:latin typeface="Arial" panose="020B0604020202020204" pitchFamily="34" charset="0"/>
              <a:cs typeface="Arial" panose="020B0604020202020204" pitchFamily="34" charset="0"/>
            </a:rPr>
            <a:t>ARAÇ</a:t>
          </a:r>
          <a:r>
            <a:rPr lang="tr-TR" sz="1600" b="1" baseline="0">
              <a:latin typeface="Arial" panose="020B0604020202020204" pitchFamily="34" charset="0"/>
              <a:cs typeface="Arial" panose="020B0604020202020204" pitchFamily="34" charset="0"/>
            </a:rPr>
            <a:t> SAYIMLARI</a:t>
          </a:r>
          <a:endParaRPr lang="tr-TR" sz="16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38100</xdr:colOff>
      <xdr:row>22</xdr:row>
      <xdr:rowOff>109611</xdr:rowOff>
    </xdr:from>
    <xdr:to>
      <xdr:col>12</xdr:col>
      <xdr:colOff>361071</xdr:colOff>
      <xdr:row>23</xdr:row>
      <xdr:rowOff>150642</xdr:rowOff>
    </xdr:to>
    <xdr:sp macro="" textlink="">
      <xdr:nvSpPr>
        <xdr:cNvPr id="32" name="Metin kutusu 31">
          <a:extLst>
            <a:ext uri="{FF2B5EF4-FFF2-40B4-BE49-F238E27FC236}">
              <a16:creationId xmlns:a16="http://schemas.microsoft.com/office/drawing/2014/main" id="{CAFD87DC-AB0A-4BF7-A019-EB0ABFBAE248}"/>
            </a:ext>
          </a:extLst>
        </xdr:cNvPr>
        <xdr:cNvSpPr txBox="1"/>
      </xdr:nvSpPr>
      <xdr:spPr>
        <a:xfrm>
          <a:off x="4305300" y="4216791"/>
          <a:ext cx="3370971" cy="2239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000">
              <a:solidFill>
                <a:srgbClr val="FF0000"/>
              </a:solidFill>
            </a:rPr>
            <a:t>*Veriler İBB Ulaşım Yönetim Merkezinden temin</a:t>
          </a:r>
          <a:r>
            <a:rPr lang="tr-TR" sz="1000" baseline="0">
              <a:solidFill>
                <a:srgbClr val="FF0000"/>
              </a:solidFill>
            </a:rPr>
            <a:t> edilmiştir.</a:t>
          </a:r>
          <a:endParaRPr lang="tr-TR" sz="1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109026</xdr:colOff>
      <xdr:row>22</xdr:row>
      <xdr:rowOff>111955</xdr:rowOff>
    </xdr:from>
    <xdr:to>
      <xdr:col>12</xdr:col>
      <xdr:colOff>229026</xdr:colOff>
      <xdr:row>22</xdr:row>
      <xdr:rowOff>111955</xdr:rowOff>
    </xdr:to>
    <xdr:cxnSp macro="">
      <xdr:nvCxnSpPr>
        <xdr:cNvPr id="33" name="Düz Bağlayıcı 32">
          <a:extLst>
            <a:ext uri="{FF2B5EF4-FFF2-40B4-BE49-F238E27FC236}">
              <a16:creationId xmlns:a16="http://schemas.microsoft.com/office/drawing/2014/main" id="{782F6D9C-A318-4DE9-B3C2-2867E3762611}"/>
            </a:ext>
          </a:extLst>
        </xdr:cNvPr>
        <xdr:cNvCxnSpPr/>
      </xdr:nvCxnSpPr>
      <xdr:spPr>
        <a:xfrm>
          <a:off x="4376226" y="4146073"/>
          <a:ext cx="3168000" cy="0"/>
        </a:xfrm>
        <a:prstGeom prst="lin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9</xdr:col>
      <xdr:colOff>95250</xdr:colOff>
      <xdr:row>7</xdr:row>
      <xdr:rowOff>142252</xdr:rowOff>
    </xdr:to>
    <xdr:pic>
      <xdr:nvPicPr>
        <xdr:cNvPr id="14" name="Resim 13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581650" cy="1475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0" y="371475"/>
          <a:ext cx="45910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704850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0" y="371475"/>
          <a:ext cx="94297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220980</xdr:colOff>
      <xdr:row>3</xdr:row>
      <xdr:rowOff>76835</xdr:rowOff>
    </xdr:to>
    <xdr:sp macro="" textlink="">
      <xdr:nvSpPr>
        <xdr:cNvPr id="2" name="Metin kutusu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0" y="371475"/>
          <a:ext cx="830580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362585</xdr:colOff>
      <xdr:row>3</xdr:row>
      <xdr:rowOff>76835</xdr:rowOff>
    </xdr:to>
    <xdr:sp macro="" textlink="">
      <xdr:nvSpPr>
        <xdr:cNvPr id="3" name="Metin kutusu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0" y="371475"/>
          <a:ext cx="972185" cy="257810"/>
        </a:xfrm>
        <a:prstGeom prst="rect">
          <a:avLst/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100" b="1"/>
            <a:t>ANA</a:t>
          </a:r>
          <a:r>
            <a:rPr lang="tr-TR" sz="1100" b="1" baseline="0"/>
            <a:t> SAYFA</a:t>
          </a:r>
          <a:endParaRPr lang="tr-T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mpd="sng" algn="ctr">
          <a:solidFill>
            <a:schemeClr val="phClr"/>
          </a:solidFill>
          <a:prstDash val="solid"/>
          <a:miter lim="800000"/>
        </a:ln>
        <a:ln w="12700" cmpd="sng" algn="ctr">
          <a:solidFill>
            <a:schemeClr val="phClr"/>
          </a:solidFill>
          <a:prstDash val="solid"/>
          <a:miter lim="800000"/>
        </a:ln>
        <a:ln w="19050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9:K9"/>
  <sheetViews>
    <sheetView showGridLines="0" tabSelected="1" zoomScaleNormal="100" workbookViewId="0">
      <selection activeCell="B28" sqref="B28"/>
    </sheetView>
  </sheetViews>
  <sheetFormatPr defaultRowHeight="14.4" x14ac:dyDescent="0.3"/>
  <sheetData>
    <row r="9" spans="1:11" ht="21" x14ac:dyDescent="0.4">
      <c r="A9" s="121" t="s">
        <v>84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</row>
  </sheetData>
  <sheetProtection algorithmName="SHA-512" hashValue="l14u2ZB+3g82poKSBIuO1Dk3622jPGNVcvrpIQmtoiz6tIP6wTXA6CGj2paWL/SFwl9Q0ICPhVbZD6Wf0PLtgw==" saltValue="psITZpkYaaHEE0srSH6WCA==" spinCount="100000" sheet="1" objects="1" scenarios="1"/>
  <mergeCells count="1">
    <mergeCell ref="A9:K9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0"/>
  <dimension ref="A1:F21"/>
  <sheetViews>
    <sheetView workbookViewId="0">
      <selection activeCell="A3" sqref="A3"/>
    </sheetView>
  </sheetViews>
  <sheetFormatPr defaultColWidth="9.109375" defaultRowHeight="14.4" x14ac:dyDescent="0.3"/>
  <cols>
    <col min="1" max="1" width="12" style="1" customWidth="1"/>
    <col min="2" max="2" width="20.33203125" style="1" bestFit="1" customWidth="1"/>
    <col min="3" max="3" width="18.33203125" style="1" bestFit="1" customWidth="1"/>
    <col min="4" max="4" width="15" style="1" customWidth="1"/>
    <col min="5" max="5" width="13.44140625" style="1" customWidth="1"/>
    <col min="6" max="6" width="25.6640625" style="1" customWidth="1"/>
    <col min="7" max="16384" width="9.109375" style="1"/>
  </cols>
  <sheetData>
    <row r="1" spans="1:6" x14ac:dyDescent="0.3">
      <c r="A1" s="36" t="s">
        <v>74</v>
      </c>
    </row>
    <row r="3" spans="1:6" x14ac:dyDescent="0.3">
      <c r="A3" s="30" t="s">
        <v>70</v>
      </c>
    </row>
    <row r="5" spans="1:6" ht="15" customHeight="1" x14ac:dyDescent="0.3">
      <c r="B5" s="145"/>
      <c r="C5" s="145"/>
      <c r="D5" s="145" t="s">
        <v>77</v>
      </c>
      <c r="E5" s="145" t="s">
        <v>83</v>
      </c>
      <c r="F5" s="145" t="s">
        <v>69</v>
      </c>
    </row>
    <row r="6" spans="1:6" x14ac:dyDescent="0.3">
      <c r="B6" s="146"/>
      <c r="C6" s="146"/>
      <c r="D6" s="146"/>
      <c r="E6" s="146"/>
      <c r="F6" s="146"/>
    </row>
    <row r="7" spans="1:6" ht="18" customHeight="1" x14ac:dyDescent="0.3">
      <c r="B7" s="147" t="s">
        <v>18</v>
      </c>
      <c r="C7" s="95" t="s">
        <v>20</v>
      </c>
      <c r="D7" s="107">
        <v>2666.813858695652</v>
      </c>
      <c r="E7" s="107">
        <v>2550.0868965517243</v>
      </c>
      <c r="F7" s="108">
        <f>E7/D7-1</f>
        <v>-4.3770194820053621E-2</v>
      </c>
    </row>
    <row r="8" spans="1:6" ht="18" customHeight="1" x14ac:dyDescent="0.3">
      <c r="B8" s="147"/>
      <c r="C8" s="95" t="s">
        <v>21</v>
      </c>
      <c r="D8" s="107">
        <v>2614.6195652173915</v>
      </c>
      <c r="E8" s="107">
        <v>2479.1337931034482</v>
      </c>
      <c r="F8" s="108">
        <f t="shared" ref="F8:F21" si="0">E8/D8-1</f>
        <v>-5.1818541372644522E-2</v>
      </c>
    </row>
    <row r="9" spans="1:6" ht="18" customHeight="1" x14ac:dyDescent="0.3">
      <c r="B9" s="148"/>
      <c r="C9" s="98" t="s">
        <v>11</v>
      </c>
      <c r="D9" s="109">
        <v>2640.7167119565215</v>
      </c>
      <c r="E9" s="109">
        <v>2514.6103448275862</v>
      </c>
      <c r="F9" s="110">
        <f t="shared" si="0"/>
        <v>-4.7754598801892034E-2</v>
      </c>
    </row>
    <row r="10" spans="1:6" ht="18" customHeight="1" x14ac:dyDescent="0.3">
      <c r="B10" s="142" t="s">
        <v>17</v>
      </c>
      <c r="C10" s="95" t="s">
        <v>20</v>
      </c>
      <c r="D10" s="107">
        <v>3294.3410326086955</v>
      </c>
      <c r="E10" s="107">
        <v>2912.4154057771666</v>
      </c>
      <c r="F10" s="108">
        <f t="shared" si="0"/>
        <v>-0.11593384626882197</v>
      </c>
    </row>
    <row r="11" spans="1:6" ht="18" customHeight="1" x14ac:dyDescent="0.3">
      <c r="B11" s="143"/>
      <c r="C11" s="95" t="s">
        <v>21</v>
      </c>
      <c r="D11" s="107">
        <v>3121.1616847826085</v>
      </c>
      <c r="E11" s="107">
        <v>2805.1843191196699</v>
      </c>
      <c r="F11" s="108">
        <f t="shared" si="0"/>
        <v>-0.10123710258379215</v>
      </c>
    </row>
    <row r="12" spans="1:6" ht="18" customHeight="1" x14ac:dyDescent="0.3">
      <c r="B12" s="144"/>
      <c r="C12" s="98" t="s">
        <v>11</v>
      </c>
      <c r="D12" s="109">
        <v>3207.751358695652</v>
      </c>
      <c r="E12" s="109">
        <v>2858.799862448418</v>
      </c>
      <c r="F12" s="110">
        <f t="shared" si="0"/>
        <v>-0.10878383553678117</v>
      </c>
    </row>
    <row r="13" spans="1:6" ht="18" customHeight="1" x14ac:dyDescent="0.3">
      <c r="B13" s="142" t="s">
        <v>16</v>
      </c>
      <c r="C13" s="95" t="s">
        <v>20</v>
      </c>
      <c r="D13" s="107">
        <v>592.61997226074891</v>
      </c>
      <c r="E13" s="107">
        <v>535.37675070028013</v>
      </c>
      <c r="F13" s="108">
        <f t="shared" si="0"/>
        <v>-9.6593473456682899E-2</v>
      </c>
    </row>
    <row r="14" spans="1:6" ht="18" customHeight="1" x14ac:dyDescent="0.3">
      <c r="B14" s="143"/>
      <c r="C14" s="95" t="s">
        <v>21</v>
      </c>
      <c r="D14" s="107">
        <v>547.21914008321778</v>
      </c>
      <c r="E14" s="107">
        <v>472.45938375350141</v>
      </c>
      <c r="F14" s="108">
        <f t="shared" si="0"/>
        <v>-0.13661758307347827</v>
      </c>
    </row>
    <row r="15" spans="1:6" ht="18" customHeight="1" x14ac:dyDescent="0.3">
      <c r="B15" s="144"/>
      <c r="C15" s="98" t="s">
        <v>11</v>
      </c>
      <c r="D15" s="109">
        <v>569.91955617198334</v>
      </c>
      <c r="E15" s="109">
        <v>503.91806722689074</v>
      </c>
      <c r="F15" s="110">
        <f t="shared" si="0"/>
        <v>-0.11580842985702966</v>
      </c>
    </row>
    <row r="16" spans="1:6" ht="18" customHeight="1" x14ac:dyDescent="0.3">
      <c r="B16" s="142" t="s">
        <v>15</v>
      </c>
      <c r="C16" s="95" t="s">
        <v>20</v>
      </c>
      <c r="D16" s="107">
        <v>720.20430107526886</v>
      </c>
      <c r="E16" s="107">
        <v>700.72043010752691</v>
      </c>
      <c r="F16" s="108">
        <f t="shared" si="0"/>
        <v>-2.7053255497991979E-2</v>
      </c>
    </row>
    <row r="17" spans="2:6" ht="18" customHeight="1" x14ac:dyDescent="0.3">
      <c r="B17" s="143"/>
      <c r="C17" s="95" t="s">
        <v>21</v>
      </c>
      <c r="D17" s="107">
        <v>727.89516129032256</v>
      </c>
      <c r="E17" s="107">
        <v>665.93279569892468</v>
      </c>
      <c r="F17" s="108">
        <f t="shared" si="0"/>
        <v>-8.512539839055755E-2</v>
      </c>
    </row>
    <row r="18" spans="2:6" ht="18" customHeight="1" x14ac:dyDescent="0.3">
      <c r="B18" s="144"/>
      <c r="C18" s="98" t="s">
        <v>0</v>
      </c>
      <c r="D18" s="109">
        <v>724.04973118279565</v>
      </c>
      <c r="E18" s="109">
        <v>683.32661290322585</v>
      </c>
      <c r="F18" s="111">
        <f>E18/D18-1</f>
        <v>-5.6243537599337534E-2</v>
      </c>
    </row>
    <row r="19" spans="2:6" ht="18" customHeight="1" x14ac:dyDescent="0.3">
      <c r="B19" s="142" t="s">
        <v>10</v>
      </c>
      <c r="C19" s="95" t="s">
        <v>20</v>
      </c>
      <c r="D19" s="107">
        <v>1818.4947911600914</v>
      </c>
      <c r="E19" s="107">
        <v>1673.4481099656357</v>
      </c>
      <c r="F19" s="108">
        <f t="shared" si="0"/>
        <v>-7.9761944823567243E-2</v>
      </c>
    </row>
    <row r="20" spans="2:6" ht="18" customHeight="1" x14ac:dyDescent="0.3">
      <c r="B20" s="143"/>
      <c r="C20" s="95" t="s">
        <v>21</v>
      </c>
      <c r="D20" s="107">
        <v>1752.7238878433852</v>
      </c>
      <c r="E20" s="107">
        <v>1604.6498281786942</v>
      </c>
      <c r="F20" s="108">
        <f t="shared" si="0"/>
        <v>-8.4482251135908681E-2</v>
      </c>
    </row>
    <row r="21" spans="2:6" ht="18" customHeight="1" x14ac:dyDescent="0.3">
      <c r="B21" s="144"/>
      <c r="C21" s="98" t="s">
        <v>0</v>
      </c>
      <c r="D21" s="109">
        <v>1785.6093395017383</v>
      </c>
      <c r="E21" s="109">
        <v>1639.0489690721649</v>
      </c>
      <c r="F21" s="111">
        <f t="shared" si="0"/>
        <v>-8.2078631191786933E-2</v>
      </c>
    </row>
  </sheetData>
  <mergeCells count="9">
    <mergeCell ref="B19:B21"/>
    <mergeCell ref="B5:C6"/>
    <mergeCell ref="D5:D6"/>
    <mergeCell ref="E5:E6"/>
    <mergeCell ref="F5:F6"/>
    <mergeCell ref="B7:B9"/>
    <mergeCell ref="B10:B12"/>
    <mergeCell ref="B13:B15"/>
    <mergeCell ref="B16:B18"/>
  </mergeCells>
  <hyperlinks>
    <hyperlink ref="A3" location="İÇİNDEKİLER!A1" display="ANASAYFA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1"/>
  <dimension ref="A1:Q31"/>
  <sheetViews>
    <sheetView workbookViewId="0">
      <selection activeCell="A3" sqref="A3"/>
    </sheetView>
  </sheetViews>
  <sheetFormatPr defaultColWidth="9.109375" defaultRowHeight="14.4" x14ac:dyDescent="0.3"/>
  <cols>
    <col min="1" max="1" width="11" style="1" customWidth="1"/>
    <col min="2" max="2" width="11.109375" style="1" customWidth="1"/>
    <col min="3" max="3" width="9.5546875" style="1" customWidth="1"/>
    <col min="4" max="4" width="8.5546875" style="1" bestFit="1" customWidth="1"/>
    <col min="5" max="5" width="27.109375" style="1" bestFit="1" customWidth="1"/>
    <col min="6" max="7" width="8.5546875" style="1" bestFit="1" customWidth="1"/>
    <col min="8" max="8" width="27.109375" style="1" bestFit="1" customWidth="1"/>
    <col min="9" max="10" width="8.5546875" style="1" bestFit="1" customWidth="1"/>
    <col min="11" max="11" width="27.109375" style="1" bestFit="1" customWidth="1"/>
    <col min="12" max="13" width="8.5546875" style="1" bestFit="1" customWidth="1"/>
    <col min="14" max="14" width="27.109375" style="1" bestFit="1" customWidth="1"/>
    <col min="15" max="16" width="8.5546875" style="1" bestFit="1" customWidth="1"/>
    <col min="17" max="17" width="27.109375" style="1" bestFit="1" customWidth="1"/>
    <col min="18" max="16384" width="9.109375" style="1"/>
  </cols>
  <sheetData>
    <row r="1" spans="1:17" x14ac:dyDescent="0.3">
      <c r="A1" s="36" t="s">
        <v>75</v>
      </c>
    </row>
    <row r="3" spans="1:17" x14ac:dyDescent="0.3">
      <c r="A3" s="30" t="s">
        <v>70</v>
      </c>
    </row>
    <row r="5" spans="1:17" ht="15" customHeight="1" x14ac:dyDescent="0.3">
      <c r="B5" s="155" t="s">
        <v>14</v>
      </c>
      <c r="C5" s="149" t="s">
        <v>25</v>
      </c>
      <c r="D5" s="150"/>
      <c r="E5" s="150"/>
      <c r="F5" s="149" t="s">
        <v>24</v>
      </c>
      <c r="G5" s="150"/>
      <c r="H5" s="150"/>
      <c r="I5" s="149" t="s">
        <v>23</v>
      </c>
      <c r="J5" s="150"/>
      <c r="K5" s="150"/>
      <c r="L5" s="149" t="s">
        <v>15</v>
      </c>
      <c r="M5" s="150"/>
      <c r="N5" s="158"/>
      <c r="O5" s="149" t="s">
        <v>22</v>
      </c>
      <c r="P5" s="150"/>
      <c r="Q5" s="150"/>
    </row>
    <row r="6" spans="1:17" ht="15" customHeight="1" x14ac:dyDescent="0.3">
      <c r="B6" s="156"/>
      <c r="C6" s="151" t="s">
        <v>77</v>
      </c>
      <c r="D6" s="151" t="s">
        <v>83</v>
      </c>
      <c r="E6" s="153" t="s">
        <v>69</v>
      </c>
      <c r="F6" s="151" t="s">
        <v>77</v>
      </c>
      <c r="G6" s="151" t="s">
        <v>83</v>
      </c>
      <c r="H6" s="153" t="s">
        <v>69</v>
      </c>
      <c r="I6" s="151" t="s">
        <v>77</v>
      </c>
      <c r="J6" s="151" t="s">
        <v>83</v>
      </c>
      <c r="K6" s="153" t="s">
        <v>69</v>
      </c>
      <c r="L6" s="151" t="s">
        <v>77</v>
      </c>
      <c r="M6" s="151" t="s">
        <v>83</v>
      </c>
      <c r="N6" s="153" t="s">
        <v>69</v>
      </c>
      <c r="O6" s="151" t="s">
        <v>77</v>
      </c>
      <c r="P6" s="151" t="s">
        <v>83</v>
      </c>
      <c r="Q6" s="153" t="s">
        <v>69</v>
      </c>
    </row>
    <row r="7" spans="1:17" ht="15" customHeight="1" x14ac:dyDescent="0.3">
      <c r="B7" s="157"/>
      <c r="C7" s="152"/>
      <c r="D7" s="152"/>
      <c r="E7" s="154"/>
      <c r="F7" s="152"/>
      <c r="G7" s="152"/>
      <c r="H7" s="154"/>
      <c r="I7" s="152"/>
      <c r="J7" s="152"/>
      <c r="K7" s="154"/>
      <c r="L7" s="152"/>
      <c r="M7" s="152"/>
      <c r="N7" s="154"/>
      <c r="O7" s="152"/>
      <c r="P7" s="152"/>
      <c r="Q7" s="154"/>
    </row>
    <row r="8" spans="1:17" ht="15" customHeight="1" x14ac:dyDescent="0.3">
      <c r="B8" s="99">
        <v>0</v>
      </c>
      <c r="C8" s="112">
        <v>607.37096774193549</v>
      </c>
      <c r="D8" s="112">
        <v>691.95</v>
      </c>
      <c r="E8" s="100">
        <f>D8/C8-1</f>
        <v>0.13925432190562193</v>
      </c>
      <c r="F8" s="113">
        <v>513.56451612903231</v>
      </c>
      <c r="G8" s="113">
        <v>514.41935483870964</v>
      </c>
      <c r="H8" s="100">
        <f>G8/F8-1</f>
        <v>1.664520586664775E-3</v>
      </c>
      <c r="I8" s="113">
        <v>316.11290322580646</v>
      </c>
      <c r="J8" s="113">
        <v>274.56451612903226</v>
      </c>
      <c r="K8" s="100">
        <f>J8/I8-1</f>
        <v>-0.13143527731006688</v>
      </c>
      <c r="L8" s="113">
        <v>28.387096774193548</v>
      </c>
      <c r="M8" s="113">
        <v>30.548387096774192</v>
      </c>
      <c r="N8" s="100">
        <f>M8/L8-1</f>
        <v>7.6136363636363669E-2</v>
      </c>
      <c r="O8" s="112">
        <v>366.35887096774195</v>
      </c>
      <c r="P8" s="112">
        <v>375.3170731707317</v>
      </c>
      <c r="Q8" s="100">
        <f>P8/O8-1</f>
        <v>2.4451986598076791E-2</v>
      </c>
    </row>
    <row r="9" spans="1:17" ht="15" customHeight="1" x14ac:dyDescent="0.3">
      <c r="B9" s="99">
        <v>4.1666666666666664E-2</v>
      </c>
      <c r="C9" s="112">
        <v>395.48387096774195</v>
      </c>
      <c r="D9" s="112">
        <v>443.31666666666666</v>
      </c>
      <c r="E9" s="100">
        <f t="shared" ref="E9:E31" si="0">D9/C9-1</f>
        <v>0.12094752582925494</v>
      </c>
      <c r="F9" s="113">
        <v>352.61290322580646</v>
      </c>
      <c r="G9" s="113">
        <v>370.93333333333334</v>
      </c>
      <c r="H9" s="100">
        <f t="shared" ref="H9:H31" si="1">G9/F9-1</f>
        <v>5.1956210166803851E-2</v>
      </c>
      <c r="I9" s="113">
        <v>287.80645161290323</v>
      </c>
      <c r="J9" s="113">
        <v>250.33333333333334</v>
      </c>
      <c r="K9" s="100">
        <f t="shared" ref="K9:K31" si="2">J9/I9-1</f>
        <v>-0.1302024957035044</v>
      </c>
      <c r="L9" s="113">
        <v>18.177419354838708</v>
      </c>
      <c r="M9" s="113">
        <v>19.20967741935484</v>
      </c>
      <c r="N9" s="100">
        <f t="shared" ref="N9:N31" si="3">M9/L9-1</f>
        <v>5.6787932564330124E-2</v>
      </c>
      <c r="O9" s="112">
        <v>263.52016129032256</v>
      </c>
      <c r="P9" s="112">
        <v>268.8677685950413</v>
      </c>
      <c r="Q9" s="100">
        <f t="shared" ref="Q9:Q31" si="4">P9/O9-1</f>
        <v>2.0292972190568914E-2</v>
      </c>
    </row>
    <row r="10" spans="1:17" ht="15" customHeight="1" x14ac:dyDescent="0.3">
      <c r="B10" s="99">
        <v>8.3333333333333329E-2</v>
      </c>
      <c r="C10" s="112">
        <v>248.30645161290323</v>
      </c>
      <c r="D10" s="112">
        <v>280.10000000000002</v>
      </c>
      <c r="E10" s="100">
        <f t="shared" si="0"/>
        <v>0.12804157193894139</v>
      </c>
      <c r="F10" s="113">
        <v>248.5</v>
      </c>
      <c r="G10" s="113">
        <v>242.96666666666667</v>
      </c>
      <c r="H10" s="100">
        <f t="shared" si="1"/>
        <v>-2.2266934942991257E-2</v>
      </c>
      <c r="I10" s="113">
        <v>202.46774193548387</v>
      </c>
      <c r="J10" s="113">
        <v>167.78333333333333</v>
      </c>
      <c r="K10" s="100">
        <f t="shared" si="2"/>
        <v>-0.17130831939244273</v>
      </c>
      <c r="L10" s="113">
        <v>11.112903225806452</v>
      </c>
      <c r="M10" s="113">
        <v>12.64516129032258</v>
      </c>
      <c r="N10" s="100">
        <f t="shared" si="3"/>
        <v>0.13788098693759054</v>
      </c>
      <c r="O10" s="112">
        <v>177.02032520325204</v>
      </c>
      <c r="P10" s="112">
        <v>174.52479338842974</v>
      </c>
      <c r="Q10" s="100">
        <f t="shared" si="4"/>
        <v>-1.4097430969901126E-2</v>
      </c>
    </row>
    <row r="11" spans="1:17" ht="15" customHeight="1" x14ac:dyDescent="0.3">
      <c r="B11" s="99">
        <v>0.125</v>
      </c>
      <c r="C11" s="112">
        <v>179.41935483870967</v>
      </c>
      <c r="D11" s="112">
        <v>200.21666666666667</v>
      </c>
      <c r="E11" s="100">
        <f t="shared" si="0"/>
        <v>0.11591453913460392</v>
      </c>
      <c r="F11" s="113">
        <v>218.08333333333334</v>
      </c>
      <c r="G11" s="113">
        <v>200.21666666666667</v>
      </c>
      <c r="H11" s="100">
        <f t="shared" si="1"/>
        <v>-8.1925869316010758E-2</v>
      </c>
      <c r="I11" s="113">
        <v>169.48387096774192</v>
      </c>
      <c r="J11" s="113">
        <v>142.36206896551724</v>
      </c>
      <c r="K11" s="100">
        <f t="shared" si="2"/>
        <v>-0.1600258587873935</v>
      </c>
      <c r="L11" s="113">
        <v>9.064516129032258</v>
      </c>
      <c r="M11" s="113">
        <v>10.612903225806452</v>
      </c>
      <c r="N11" s="100">
        <f t="shared" si="3"/>
        <v>0.17081850533807841</v>
      </c>
      <c r="O11" s="112">
        <v>143.41056910569105</v>
      </c>
      <c r="P11" s="112">
        <v>137.25416666666666</v>
      </c>
      <c r="Q11" s="100">
        <f t="shared" si="4"/>
        <v>-4.2928512712945399E-2</v>
      </c>
    </row>
    <row r="12" spans="1:17" ht="15" customHeight="1" x14ac:dyDescent="0.3">
      <c r="B12" s="99">
        <v>0.16666666666666666</v>
      </c>
      <c r="C12" s="112">
        <v>213.64516129032259</v>
      </c>
      <c r="D12" s="112">
        <v>224</v>
      </c>
      <c r="E12" s="100">
        <f t="shared" si="0"/>
        <v>4.8467461875282947E-2</v>
      </c>
      <c r="F12" s="113">
        <v>269.30645161290323</v>
      </c>
      <c r="G12" s="113">
        <v>260.08333333333331</v>
      </c>
      <c r="H12" s="100">
        <f t="shared" si="1"/>
        <v>-3.4247669241979639E-2</v>
      </c>
      <c r="I12" s="113">
        <v>158.45161290322579</v>
      </c>
      <c r="J12" s="113">
        <v>149.10714285714286</v>
      </c>
      <c r="K12" s="100">
        <f t="shared" si="2"/>
        <v>-5.8973650535132482E-2</v>
      </c>
      <c r="L12" s="113">
        <v>12.564516129032258</v>
      </c>
      <c r="M12" s="113">
        <v>13.064516129032258</v>
      </c>
      <c r="N12" s="100">
        <f t="shared" si="3"/>
        <v>3.9794608472400572E-2</v>
      </c>
      <c r="O12" s="112">
        <v>163.49193548387098</v>
      </c>
      <c r="P12" s="112">
        <v>159.98728813559322</v>
      </c>
      <c r="Q12" s="100">
        <f t="shared" si="4"/>
        <v>-2.1436209302345133E-2</v>
      </c>
    </row>
    <row r="13" spans="1:17" ht="15" customHeight="1" x14ac:dyDescent="0.3">
      <c r="B13" s="99">
        <v>0.20833333333333334</v>
      </c>
      <c r="C13" s="112">
        <v>842.64516129032256</v>
      </c>
      <c r="D13" s="112">
        <v>762.35</v>
      </c>
      <c r="E13" s="100">
        <f t="shared" si="0"/>
        <v>-9.5289411224255383E-2</v>
      </c>
      <c r="F13" s="113">
        <v>961.04838709677415</v>
      </c>
      <c r="G13" s="113">
        <v>845.81666666666672</v>
      </c>
      <c r="H13" s="100">
        <f t="shared" si="1"/>
        <v>-0.11990210064054141</v>
      </c>
      <c r="I13" s="113">
        <v>223.81666666666666</v>
      </c>
      <c r="J13" s="113">
        <v>188.51666666666668</v>
      </c>
      <c r="K13" s="100">
        <f t="shared" si="2"/>
        <v>-0.15771837069029704</v>
      </c>
      <c r="L13" s="113">
        <v>36.935483870967744</v>
      </c>
      <c r="M13" s="113">
        <v>32.741935483870968</v>
      </c>
      <c r="N13" s="100">
        <f t="shared" si="3"/>
        <v>-0.11353711790393017</v>
      </c>
      <c r="O13" s="112">
        <v>518.48780487804879</v>
      </c>
      <c r="P13" s="112">
        <v>453.84710743801651</v>
      </c>
      <c r="Q13" s="100">
        <f t="shared" si="4"/>
        <v>-0.12467158693392244</v>
      </c>
    </row>
    <row r="14" spans="1:17" ht="15" customHeight="1" x14ac:dyDescent="0.3">
      <c r="B14" s="99">
        <v>0.25</v>
      </c>
      <c r="C14" s="112">
        <v>2326.0967741935483</v>
      </c>
      <c r="D14" s="112">
        <v>2092.3666666666668</v>
      </c>
      <c r="E14" s="100">
        <f t="shared" si="0"/>
        <v>-0.1004816782001321</v>
      </c>
      <c r="F14" s="113">
        <v>2444.0483870967741</v>
      </c>
      <c r="G14" s="113">
        <v>2198.1666666666665</v>
      </c>
      <c r="H14" s="100">
        <f t="shared" si="1"/>
        <v>-0.1006042767926475</v>
      </c>
      <c r="I14" s="113">
        <v>312.14999999999998</v>
      </c>
      <c r="J14" s="113">
        <v>260.95</v>
      </c>
      <c r="K14" s="100">
        <f t="shared" si="2"/>
        <v>-0.16402370655133747</v>
      </c>
      <c r="L14" s="113">
        <v>143.12903225806451</v>
      </c>
      <c r="M14" s="113">
        <v>143.88709677419354</v>
      </c>
      <c r="N14" s="100">
        <f t="shared" si="3"/>
        <v>5.296371422132129E-3</v>
      </c>
      <c r="O14" s="112">
        <v>1314.439024390244</v>
      </c>
      <c r="P14" s="112">
        <v>1165.3305785123966</v>
      </c>
      <c r="Q14" s="100">
        <f t="shared" si="4"/>
        <v>-0.11343884585823016</v>
      </c>
    </row>
    <row r="15" spans="1:17" ht="15" customHeight="1" x14ac:dyDescent="0.3">
      <c r="B15" s="99">
        <v>0.29166666666666669</v>
      </c>
      <c r="C15" s="112">
        <v>3620.8870967741937</v>
      </c>
      <c r="D15" s="112">
        <v>3102.2833333333333</v>
      </c>
      <c r="E15" s="100">
        <f t="shared" si="0"/>
        <v>-0.14322561007297863</v>
      </c>
      <c r="F15" s="113">
        <v>4495.1290322580644</v>
      </c>
      <c r="G15" s="113">
        <v>3526.35</v>
      </c>
      <c r="H15" s="100">
        <f t="shared" si="1"/>
        <v>-0.21551751358100879</v>
      </c>
      <c r="I15" s="113">
        <v>379.3</v>
      </c>
      <c r="J15" s="113">
        <v>284.14999999999998</v>
      </c>
      <c r="K15" s="100">
        <f t="shared" si="2"/>
        <v>-0.25085684155022414</v>
      </c>
      <c r="L15" s="113">
        <v>608.58064516129036</v>
      </c>
      <c r="M15" s="113">
        <v>628.67741935483866</v>
      </c>
      <c r="N15" s="100">
        <f t="shared" si="3"/>
        <v>3.3022368281564463E-2</v>
      </c>
      <c r="O15" s="112">
        <v>2291.3943089430895</v>
      </c>
      <c r="P15" s="112">
        <v>1874.9793388429753</v>
      </c>
      <c r="Q15" s="100">
        <f t="shared" si="4"/>
        <v>-0.18172994864955672</v>
      </c>
    </row>
    <row r="16" spans="1:17" ht="15" customHeight="1" x14ac:dyDescent="0.3">
      <c r="B16" s="99">
        <v>0.33333333333333331</v>
      </c>
      <c r="C16" s="112">
        <v>4085.7258064516127</v>
      </c>
      <c r="D16" s="112">
        <v>3651.4482758620688</v>
      </c>
      <c r="E16" s="100">
        <f t="shared" si="0"/>
        <v>-0.10629140357480493</v>
      </c>
      <c r="F16" s="113">
        <v>5238.5483870967746</v>
      </c>
      <c r="G16" s="113">
        <v>4443.8103448275861</v>
      </c>
      <c r="H16" s="100">
        <f t="shared" si="1"/>
        <v>-0.15170959272357432</v>
      </c>
      <c r="I16" s="113">
        <v>490.4</v>
      </c>
      <c r="J16" s="113">
        <v>438.56896551724139</v>
      </c>
      <c r="K16" s="100">
        <f t="shared" si="2"/>
        <v>-0.10569134274624503</v>
      </c>
      <c r="L16" s="113">
        <v>1088.6129032258063</v>
      </c>
      <c r="M16" s="113">
        <v>1124.5</v>
      </c>
      <c r="N16" s="100">
        <f t="shared" si="3"/>
        <v>3.2965893264586654E-2</v>
      </c>
      <c r="O16" s="112">
        <v>2743.9959349593496</v>
      </c>
      <c r="P16" s="112">
        <v>2392.7161016949153</v>
      </c>
      <c r="Q16" s="100">
        <f t="shared" si="4"/>
        <v>-0.12801762159667274</v>
      </c>
    </row>
    <row r="17" spans="2:17" ht="15" customHeight="1" x14ac:dyDescent="0.3">
      <c r="B17" s="99">
        <v>0.375</v>
      </c>
      <c r="C17" s="112">
        <v>3996.7580645161293</v>
      </c>
      <c r="D17" s="112">
        <v>3752.844827586207</v>
      </c>
      <c r="E17" s="100">
        <f t="shared" si="0"/>
        <v>-6.1027771256765284E-2</v>
      </c>
      <c r="F17" s="113">
        <v>5074.0967741935483</v>
      </c>
      <c r="G17" s="113">
        <v>4647.3448275862065</v>
      </c>
      <c r="H17" s="100">
        <f t="shared" si="1"/>
        <v>-8.4104021976436849E-2</v>
      </c>
      <c r="I17" s="113">
        <v>587.88333333333333</v>
      </c>
      <c r="J17" s="113">
        <v>578.31034482758616</v>
      </c>
      <c r="K17" s="100">
        <f t="shared" si="2"/>
        <v>-1.628382361423264E-2</v>
      </c>
      <c r="L17" s="113">
        <v>1294.516129032258</v>
      </c>
      <c r="M17" s="113">
        <v>1273.9032258064517</v>
      </c>
      <c r="N17" s="100">
        <f t="shared" si="3"/>
        <v>-1.5923249439322107E-2</v>
      </c>
      <c r="O17" s="112">
        <v>2755.7967479674799</v>
      </c>
      <c r="P17" s="112">
        <v>2541.25</v>
      </c>
      <c r="Q17" s="100">
        <f t="shared" si="4"/>
        <v>-7.7852892498591397E-2</v>
      </c>
    </row>
    <row r="18" spans="2:17" ht="15" customHeight="1" x14ac:dyDescent="0.3">
      <c r="B18" s="99">
        <v>0.41666666666666669</v>
      </c>
      <c r="C18" s="112">
        <v>4004.9166666666665</v>
      </c>
      <c r="D18" s="112">
        <v>3651.15</v>
      </c>
      <c r="E18" s="100">
        <f t="shared" si="0"/>
        <v>-8.8333090576166784E-2</v>
      </c>
      <c r="F18" s="113">
        <v>5009.0333333333338</v>
      </c>
      <c r="G18" s="113">
        <v>4607.416666666667</v>
      </c>
      <c r="H18" s="100">
        <f t="shared" si="1"/>
        <v>-8.0178477550558624E-2</v>
      </c>
      <c r="I18" s="113">
        <v>657.18965517241384</v>
      </c>
      <c r="J18" s="113">
        <v>643.70689655172418</v>
      </c>
      <c r="K18" s="100">
        <f t="shared" si="2"/>
        <v>-2.0515780360469082E-2</v>
      </c>
      <c r="L18" s="113">
        <v>1294.9032258064517</v>
      </c>
      <c r="M18" s="113">
        <v>1245.6774193548388</v>
      </c>
      <c r="N18" s="100">
        <f t="shared" si="3"/>
        <v>-3.8015046584624623E-2</v>
      </c>
      <c r="O18" s="112">
        <v>2746.8249999999998</v>
      </c>
      <c r="P18" s="112">
        <v>2542.0041666666666</v>
      </c>
      <c r="Q18" s="100">
        <f t="shared" si="4"/>
        <v>-7.4566393320773305E-2</v>
      </c>
    </row>
    <row r="19" spans="2:17" ht="15" customHeight="1" x14ac:dyDescent="0.3">
      <c r="B19" s="99">
        <v>0.45833333333333331</v>
      </c>
      <c r="C19" s="112">
        <v>4122.8999999999996</v>
      </c>
      <c r="D19" s="112">
        <v>3705.5166666666669</v>
      </c>
      <c r="E19" s="100">
        <f t="shared" si="0"/>
        <v>-0.10123537639363867</v>
      </c>
      <c r="F19" s="113">
        <v>5265.1333333333332</v>
      </c>
      <c r="G19" s="113">
        <v>4560.7333333333336</v>
      </c>
      <c r="H19" s="100">
        <f t="shared" si="1"/>
        <v>-0.13378578573508737</v>
      </c>
      <c r="I19" s="113">
        <v>728.74137931034488</v>
      </c>
      <c r="J19" s="113">
        <v>683.31034482758616</v>
      </c>
      <c r="K19" s="100">
        <f t="shared" si="2"/>
        <v>-6.2341779638961925E-2</v>
      </c>
      <c r="L19" s="113">
        <v>1183.983870967742</v>
      </c>
      <c r="M19" s="113">
        <v>1157.5967741935483</v>
      </c>
      <c r="N19" s="100">
        <f t="shared" si="3"/>
        <v>-2.228670290299295E-2</v>
      </c>
      <c r="O19" s="112">
        <v>2828.9833333333331</v>
      </c>
      <c r="P19" s="112">
        <v>2530.7416666666668</v>
      </c>
      <c r="Q19" s="100">
        <f t="shared" si="4"/>
        <v>-0.10542362097102009</v>
      </c>
    </row>
    <row r="20" spans="2:17" ht="15" customHeight="1" x14ac:dyDescent="0.3">
      <c r="B20" s="99">
        <v>0.5</v>
      </c>
      <c r="C20" s="112">
        <v>4277.6333333333332</v>
      </c>
      <c r="D20" s="112">
        <v>3909.4833333333331</v>
      </c>
      <c r="E20" s="100">
        <f t="shared" si="0"/>
        <v>-8.6063945016325305E-2</v>
      </c>
      <c r="F20" s="113">
        <v>5523.5666666666666</v>
      </c>
      <c r="G20" s="113">
        <v>4896.416666666667</v>
      </c>
      <c r="H20" s="100">
        <f t="shared" si="1"/>
        <v>-0.11354076774065058</v>
      </c>
      <c r="I20" s="113">
        <v>821.24137931034488</v>
      </c>
      <c r="J20" s="113">
        <v>739.88333333333333</v>
      </c>
      <c r="K20" s="100">
        <f t="shared" si="2"/>
        <v>-9.9067153734184399E-2</v>
      </c>
      <c r="L20" s="113">
        <v>1255.5967741935483</v>
      </c>
      <c r="M20" s="113">
        <v>1208.1774193548388</v>
      </c>
      <c r="N20" s="100">
        <f t="shared" si="3"/>
        <v>-3.7766387914755728E-2</v>
      </c>
      <c r="O20" s="112">
        <v>2973.1291666666666</v>
      </c>
      <c r="P20" s="112">
        <v>2676.2561983471073</v>
      </c>
      <c r="Q20" s="100">
        <f t="shared" si="4"/>
        <v>-9.9852025148439605E-2</v>
      </c>
    </row>
    <row r="21" spans="2:17" x14ac:dyDescent="0.3">
      <c r="B21" s="99">
        <v>0.54166666666666663</v>
      </c>
      <c r="C21" s="112">
        <v>4250.2</v>
      </c>
      <c r="D21" s="112">
        <v>3920.05</v>
      </c>
      <c r="E21" s="100">
        <f t="shared" si="0"/>
        <v>-7.7678697473059999E-2</v>
      </c>
      <c r="F21" s="113">
        <v>5522.4833333333336</v>
      </c>
      <c r="G21" s="113">
        <v>4916.0166666666664</v>
      </c>
      <c r="H21" s="100">
        <f t="shared" si="1"/>
        <v>-0.10981774503620056</v>
      </c>
      <c r="I21" s="113">
        <v>803.28571428571433</v>
      </c>
      <c r="J21" s="113">
        <v>757.66666666666663</v>
      </c>
      <c r="K21" s="100">
        <f t="shared" si="2"/>
        <v>-5.6790562570395497E-2</v>
      </c>
      <c r="L21" s="113">
        <v>1289.3548387096773</v>
      </c>
      <c r="M21" s="113">
        <v>1202.3870967741937</v>
      </c>
      <c r="N21" s="100">
        <f t="shared" si="3"/>
        <v>-6.7450587940955598E-2</v>
      </c>
      <c r="O21" s="112">
        <v>2988.59243697479</v>
      </c>
      <c r="P21" s="112">
        <v>2686.6611570247933</v>
      </c>
      <c r="Q21" s="100">
        <f t="shared" si="4"/>
        <v>-0.10102792077451261</v>
      </c>
    </row>
    <row r="22" spans="2:17" x14ac:dyDescent="0.3">
      <c r="B22" s="99">
        <v>0.58333333333333337</v>
      </c>
      <c r="C22" s="112">
        <v>4108.1499999999996</v>
      </c>
      <c r="D22" s="112">
        <v>3888.1166666666668</v>
      </c>
      <c r="E22" s="100">
        <f t="shared" si="0"/>
        <v>-5.3560199440948586E-2</v>
      </c>
      <c r="F22" s="113">
        <v>5311.6166666666668</v>
      </c>
      <c r="G22" s="113">
        <v>4099.55</v>
      </c>
      <c r="H22" s="100">
        <f t="shared" si="1"/>
        <v>-0.22819166794792545</v>
      </c>
      <c r="I22" s="113">
        <v>763.98214285714289</v>
      </c>
      <c r="J22" s="113">
        <v>594.22413793103453</v>
      </c>
      <c r="K22" s="100">
        <f t="shared" si="2"/>
        <v>-0.22220153509249163</v>
      </c>
      <c r="L22" s="113">
        <v>1312.8064516129032</v>
      </c>
      <c r="M22" s="113">
        <v>1185.4516129032259</v>
      </c>
      <c r="N22" s="100">
        <f t="shared" si="3"/>
        <v>-9.7009607587782765E-2</v>
      </c>
      <c r="O22" s="112">
        <v>2896.4831932773109</v>
      </c>
      <c r="P22" s="112">
        <v>2446.7624999999998</v>
      </c>
      <c r="Q22" s="100">
        <f t="shared" si="4"/>
        <v>-0.15526438900840345</v>
      </c>
    </row>
    <row r="23" spans="2:17" x14ac:dyDescent="0.3">
      <c r="B23" s="99">
        <v>0.625</v>
      </c>
      <c r="C23" s="112">
        <v>4136.5666666666666</v>
      </c>
      <c r="D23" s="112">
        <v>3874.85</v>
      </c>
      <c r="E23" s="100">
        <f t="shared" si="0"/>
        <v>-6.3269055658073947E-2</v>
      </c>
      <c r="F23" s="113">
        <v>4970.8666666666668</v>
      </c>
      <c r="G23" s="113">
        <v>4531.416666666667</v>
      </c>
      <c r="H23" s="100">
        <f t="shared" si="1"/>
        <v>-8.8405107090648083E-2</v>
      </c>
      <c r="I23" s="113">
        <v>862.26666666666665</v>
      </c>
      <c r="J23" s="113">
        <v>728</v>
      </c>
      <c r="K23" s="100">
        <f t="shared" si="2"/>
        <v>-0.15571362300912328</v>
      </c>
      <c r="L23" s="113">
        <v>1396.5</v>
      </c>
      <c r="M23" s="113">
        <v>1292.5322580645161</v>
      </c>
      <c r="N23" s="100">
        <f t="shared" si="3"/>
        <v>-7.4448794798055107E-2</v>
      </c>
      <c r="O23" s="112">
        <v>2829.6074380165287</v>
      </c>
      <c r="P23" s="112">
        <v>2595.8388429752067</v>
      </c>
      <c r="Q23" s="100">
        <f t="shared" si="4"/>
        <v>-8.2615203756032929E-2</v>
      </c>
    </row>
    <row r="24" spans="2:17" x14ac:dyDescent="0.3">
      <c r="B24" s="99">
        <v>0.66666666666666663</v>
      </c>
      <c r="C24" s="112">
        <v>3936.3387096774195</v>
      </c>
      <c r="D24" s="112">
        <v>3750.9677419354839</v>
      </c>
      <c r="E24" s="100">
        <f t="shared" si="0"/>
        <v>-4.709222996644169E-2</v>
      </c>
      <c r="F24" s="113">
        <v>4944.3870967741932</v>
      </c>
      <c r="G24" s="113">
        <v>4588.822580645161</v>
      </c>
      <c r="H24" s="100">
        <f t="shared" si="1"/>
        <v>-7.1912758683681743E-2</v>
      </c>
      <c r="I24" s="113">
        <v>952.41935483870964</v>
      </c>
      <c r="J24" s="113">
        <v>870.93333333333328</v>
      </c>
      <c r="K24" s="100">
        <f t="shared" si="2"/>
        <v>-8.5556872706745724E-2</v>
      </c>
      <c r="L24" s="113">
        <v>1465.3387096774193</v>
      </c>
      <c r="M24" s="113">
        <v>1395.5</v>
      </c>
      <c r="N24" s="100">
        <f t="shared" si="3"/>
        <v>-4.7660455030764659E-2</v>
      </c>
      <c r="O24" s="112">
        <v>2824.6209677419356</v>
      </c>
      <c r="P24" s="112">
        <v>2666.0325203252032</v>
      </c>
      <c r="Q24" s="100">
        <f t="shared" si="4"/>
        <v>-5.6145036529807957E-2</v>
      </c>
    </row>
    <row r="25" spans="2:17" x14ac:dyDescent="0.3">
      <c r="B25" s="99">
        <v>0.70833333333333337</v>
      </c>
      <c r="C25" s="112">
        <v>3877</v>
      </c>
      <c r="D25" s="112">
        <v>3707.1612903225805</v>
      </c>
      <c r="E25" s="100">
        <f t="shared" si="0"/>
        <v>-4.380673450539585E-2</v>
      </c>
      <c r="F25" s="113">
        <v>4900.7258064516127</v>
      </c>
      <c r="G25" s="113">
        <v>4429.9354838709678</v>
      </c>
      <c r="H25" s="100">
        <f t="shared" si="1"/>
        <v>-9.6065428096562377E-2</v>
      </c>
      <c r="I25" s="113">
        <v>1126.3833333333334</v>
      </c>
      <c r="J25" s="113">
        <v>954.9677419354839</v>
      </c>
      <c r="K25" s="100">
        <f t="shared" si="2"/>
        <v>-0.15218228672700196</v>
      </c>
      <c r="L25" s="113">
        <v>1492.983870967742</v>
      </c>
      <c r="M25" s="113">
        <v>1268.2741935483871</v>
      </c>
      <c r="N25" s="100">
        <f t="shared" si="3"/>
        <v>-0.15051045211473024</v>
      </c>
      <c r="O25" s="112">
        <v>2863.2804878048782</v>
      </c>
      <c r="P25" s="112">
        <v>2590.0846774193546</v>
      </c>
      <c r="Q25" s="100">
        <f t="shared" si="4"/>
        <v>-9.541356899860276E-2</v>
      </c>
    </row>
    <row r="26" spans="2:17" x14ac:dyDescent="0.3">
      <c r="B26" s="99">
        <v>0.75</v>
      </c>
      <c r="C26" s="112">
        <v>3860.5333333333333</v>
      </c>
      <c r="D26" s="112">
        <v>3619.7741935483873</v>
      </c>
      <c r="E26" s="100">
        <f t="shared" si="0"/>
        <v>-6.2364217323585547E-2</v>
      </c>
      <c r="F26" s="113">
        <v>4645.6451612903229</v>
      </c>
      <c r="G26" s="113">
        <v>4093.983870967742</v>
      </c>
      <c r="H26" s="100">
        <f t="shared" si="1"/>
        <v>-0.11874804707842934</v>
      </c>
      <c r="I26" s="113">
        <v>1101.5333333333333</v>
      </c>
      <c r="J26" s="113">
        <v>893.17741935483866</v>
      </c>
      <c r="K26" s="100">
        <f t="shared" si="2"/>
        <v>-0.1891508024981795</v>
      </c>
      <c r="L26" s="113">
        <v>1338.6612903225807</v>
      </c>
      <c r="M26" s="113">
        <v>1164.6774193548388</v>
      </c>
      <c r="N26" s="100">
        <f t="shared" si="3"/>
        <v>-0.12996855308023181</v>
      </c>
      <c r="O26" s="112">
        <v>2740.782786885246</v>
      </c>
      <c r="P26" s="112">
        <v>2442.9032258064517</v>
      </c>
      <c r="Q26" s="100">
        <f t="shared" si="4"/>
        <v>-0.10868411845847825</v>
      </c>
    </row>
    <row r="27" spans="2:17" x14ac:dyDescent="0.3">
      <c r="B27" s="99">
        <v>0.79166666666666663</v>
      </c>
      <c r="C27" s="112">
        <v>3602.5666666666666</v>
      </c>
      <c r="D27" s="112">
        <v>3322.9516129032259</v>
      </c>
      <c r="E27" s="100">
        <f t="shared" si="0"/>
        <v>-7.7615511282726368E-2</v>
      </c>
      <c r="F27" s="113">
        <v>4365.5483870967746</v>
      </c>
      <c r="G27" s="113">
        <v>3865.8870967741937</v>
      </c>
      <c r="H27" s="100">
        <f t="shared" si="1"/>
        <v>-0.11445556113853339</v>
      </c>
      <c r="I27" s="113">
        <v>913.18333333333328</v>
      </c>
      <c r="J27" s="113">
        <v>775.43548387096769</v>
      </c>
      <c r="K27" s="100">
        <f t="shared" si="2"/>
        <v>-0.15084358686174615</v>
      </c>
      <c r="L27" s="113">
        <v>1118.4193548387098</v>
      </c>
      <c r="M27" s="113">
        <v>954.20967741935488</v>
      </c>
      <c r="N27" s="100">
        <f t="shared" si="3"/>
        <v>-0.14682299327968618</v>
      </c>
      <c r="O27" s="112">
        <v>2503.8975409836066</v>
      </c>
      <c r="P27" s="112">
        <v>2229.6209677419356</v>
      </c>
      <c r="Q27" s="100">
        <f t="shared" si="4"/>
        <v>-0.10953985486719509</v>
      </c>
    </row>
    <row r="28" spans="2:17" x14ac:dyDescent="0.3">
      <c r="B28" s="99">
        <v>0.83333333333333337</v>
      </c>
      <c r="C28" s="112">
        <v>3370.3548387096776</v>
      </c>
      <c r="D28" s="112">
        <v>3196.7741935483873</v>
      </c>
      <c r="E28" s="100">
        <f t="shared" si="0"/>
        <v>-5.1502187000507238E-2</v>
      </c>
      <c r="F28" s="113">
        <v>3713.3064516129034</v>
      </c>
      <c r="G28" s="113">
        <v>3456.7419354838707</v>
      </c>
      <c r="H28" s="100">
        <f t="shared" si="1"/>
        <v>-6.9093278314692252E-2</v>
      </c>
      <c r="I28" s="113">
        <v>658.11666666666667</v>
      </c>
      <c r="J28" s="113">
        <v>581.56666666666672</v>
      </c>
      <c r="K28" s="100">
        <f t="shared" si="2"/>
        <v>-0.11631676247879041</v>
      </c>
      <c r="L28" s="113">
        <v>725.06451612903231</v>
      </c>
      <c r="M28" s="113">
        <v>699.0322580645161</v>
      </c>
      <c r="N28" s="100">
        <f t="shared" si="3"/>
        <v>-3.5903367887173632E-2</v>
      </c>
      <c r="O28" s="112">
        <v>2128.5691056910568</v>
      </c>
      <c r="P28" s="112">
        <v>1994.9268292682927</v>
      </c>
      <c r="Q28" s="100">
        <f t="shared" si="4"/>
        <v>-6.2785030594238567E-2</v>
      </c>
    </row>
    <row r="29" spans="2:17" x14ac:dyDescent="0.3">
      <c r="B29" s="99">
        <v>0.875</v>
      </c>
      <c r="C29" s="112">
        <v>1879.0322580645161</v>
      </c>
      <c r="D29" s="112">
        <v>2268.4516129032259</v>
      </c>
      <c r="E29" s="100">
        <f t="shared" si="0"/>
        <v>0.20724463519313319</v>
      </c>
      <c r="F29" s="113">
        <v>1630.1774193548388</v>
      </c>
      <c r="G29" s="113">
        <v>1694.1935483870968</v>
      </c>
      <c r="H29" s="100">
        <f t="shared" si="1"/>
        <v>3.9269424463990621E-2</v>
      </c>
      <c r="I29" s="113">
        <v>492.86666666666667</v>
      </c>
      <c r="J29" s="113">
        <v>379.89655172413791</v>
      </c>
      <c r="K29" s="100">
        <f t="shared" si="2"/>
        <v>-0.22921029678586924</v>
      </c>
      <c r="L29" s="113">
        <v>153</v>
      </c>
      <c r="M29" s="113">
        <v>216.91935483870967</v>
      </c>
      <c r="N29" s="100">
        <f t="shared" si="3"/>
        <v>0.41777356103731811</v>
      </c>
      <c r="O29" s="112">
        <v>1043.2073170731708</v>
      </c>
      <c r="P29" s="112">
        <v>1152.3237704918033</v>
      </c>
      <c r="Q29" s="100">
        <f t="shared" si="4"/>
        <v>0.10459709362926084</v>
      </c>
    </row>
    <row r="30" spans="2:17" x14ac:dyDescent="0.3">
      <c r="B30" s="99">
        <v>0.91666666666666663</v>
      </c>
      <c r="C30" s="112">
        <v>1030.3548387096773</v>
      </c>
      <c r="D30" s="112">
        <v>1324.5483870967741</v>
      </c>
      <c r="E30" s="100">
        <f t="shared" si="0"/>
        <v>0.28552643937259337</v>
      </c>
      <c r="F30" s="113">
        <v>914.93548387096769</v>
      </c>
      <c r="G30" s="113">
        <v>1035.5322580645161</v>
      </c>
      <c r="H30" s="100">
        <f t="shared" si="1"/>
        <v>0.13180904699784945</v>
      </c>
      <c r="I30" s="113">
        <v>399.93548387096774</v>
      </c>
      <c r="J30" s="113">
        <v>358.12068965517244</v>
      </c>
      <c r="K30" s="100">
        <f t="shared" si="2"/>
        <v>-0.10455384906353071</v>
      </c>
      <c r="L30" s="113">
        <v>57.596774193548384</v>
      </c>
      <c r="M30" s="113">
        <v>72.403225806451616</v>
      </c>
      <c r="N30" s="100">
        <f t="shared" si="3"/>
        <v>0.25707084850182027</v>
      </c>
      <c r="O30" s="112">
        <v>600.70564516129036</v>
      </c>
      <c r="P30" s="112">
        <v>703.21721311475414</v>
      </c>
      <c r="Q30" s="100">
        <f t="shared" si="4"/>
        <v>0.17065191376042299</v>
      </c>
    </row>
    <row r="31" spans="2:17" x14ac:dyDescent="0.3">
      <c r="B31" s="99">
        <v>0.95833333333333337</v>
      </c>
      <c r="C31" s="112">
        <v>766.82258064516134</v>
      </c>
      <c r="D31" s="112">
        <v>945.48387096774195</v>
      </c>
      <c r="E31" s="100">
        <f t="shared" si="0"/>
        <v>0.23298908356645565</v>
      </c>
      <c r="F31" s="113">
        <v>660.35483870967744</v>
      </c>
      <c r="G31" s="113">
        <v>740.5322580645161</v>
      </c>
      <c r="H31" s="100">
        <f t="shared" si="1"/>
        <v>0.12141566117922897</v>
      </c>
      <c r="I31" s="113">
        <v>370.85483870967744</v>
      </c>
      <c r="J31" s="113">
        <v>338.33333333333331</v>
      </c>
      <c r="K31" s="100">
        <f t="shared" si="2"/>
        <v>-8.7693355948912033E-2</v>
      </c>
      <c r="L31" s="113">
        <v>41.903225806451616</v>
      </c>
      <c r="M31" s="113">
        <v>47.20967741935484</v>
      </c>
      <c r="N31" s="100">
        <f t="shared" si="3"/>
        <v>0.12663587374903762</v>
      </c>
      <c r="O31" s="112">
        <v>459.98387096774195</v>
      </c>
      <c r="P31" s="112">
        <v>519.34959349593498</v>
      </c>
      <c r="Q31" s="100">
        <f t="shared" si="4"/>
        <v>0.12906044380055293</v>
      </c>
    </row>
  </sheetData>
  <mergeCells count="21">
    <mergeCell ref="B5:B7"/>
    <mergeCell ref="C5:E5"/>
    <mergeCell ref="F5:H5"/>
    <mergeCell ref="I5:K5"/>
    <mergeCell ref="L5:N5"/>
    <mergeCell ref="G6:G7"/>
    <mergeCell ref="H6:H7"/>
    <mergeCell ref="I6:I7"/>
    <mergeCell ref="J6:J7"/>
    <mergeCell ref="K6:K7"/>
    <mergeCell ref="M6:M7"/>
    <mergeCell ref="N6:N7"/>
    <mergeCell ref="O5:Q5"/>
    <mergeCell ref="C6:C7"/>
    <mergeCell ref="D6:D7"/>
    <mergeCell ref="E6:E7"/>
    <mergeCell ref="F6:F7"/>
    <mergeCell ref="L6:L7"/>
    <mergeCell ref="O6:O7"/>
    <mergeCell ref="P6:P7"/>
    <mergeCell ref="Q6:Q7"/>
  </mergeCells>
  <hyperlinks>
    <hyperlink ref="A3" location="İÇİNDEKİLER!A1" display="ANASAYFA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showGridLines="0" workbookViewId="0">
      <pane ySplit="4" topLeftCell="A5" activePane="bottomLeft" state="frozenSplit"/>
      <selection pane="bottomLeft" activeCell="D32" sqref="D32"/>
    </sheetView>
  </sheetViews>
  <sheetFormatPr defaultRowHeight="14.4" x14ac:dyDescent="0.3"/>
  <cols>
    <col min="2" max="2" width="17.33203125" customWidth="1"/>
    <col min="3" max="3" width="15.88671875" customWidth="1"/>
    <col min="4" max="4" width="14.33203125" bestFit="1" customWidth="1"/>
    <col min="5" max="5" width="13.33203125" bestFit="1" customWidth="1"/>
    <col min="6" max="6" width="11.6640625" bestFit="1" customWidth="1"/>
    <col min="7" max="8" width="11.6640625" customWidth="1"/>
    <col min="9" max="9" width="12.44140625" bestFit="1" customWidth="1"/>
    <col min="10" max="14" width="12.44140625" customWidth="1"/>
    <col min="15" max="15" width="15.88671875" customWidth="1"/>
    <col min="16" max="16" width="16.5546875" bestFit="1" customWidth="1"/>
    <col min="17" max="17" width="15.33203125" bestFit="1" customWidth="1"/>
    <col min="18" max="19" width="16.88671875" customWidth="1"/>
    <col min="20" max="25" width="19.5546875" customWidth="1"/>
  </cols>
  <sheetData>
    <row r="1" spans="1:14" s="38" customFormat="1" ht="13.8" x14ac:dyDescent="0.25">
      <c r="A1" s="37" t="s">
        <v>26</v>
      </c>
    </row>
    <row r="2" spans="1:14" s="38" customFormat="1" ht="13.8" x14ac:dyDescent="0.25">
      <c r="A2" s="39"/>
    </row>
    <row r="3" spans="1:14" s="38" customFormat="1" ht="13.8" x14ac:dyDescent="0.25"/>
    <row r="4" spans="1:14" s="38" customFormat="1" ht="13.8" x14ac:dyDescent="0.25"/>
    <row r="5" spans="1:14" s="38" customFormat="1" ht="13.8" x14ac:dyDescent="0.25"/>
    <row r="6" spans="1:14" ht="15.6" x14ac:dyDescent="0.3">
      <c r="B6" s="122" t="s">
        <v>27</v>
      </c>
      <c r="C6" s="122"/>
      <c r="D6" s="122"/>
      <c r="E6" s="122"/>
      <c r="F6" s="122"/>
    </row>
    <row r="7" spans="1:14" ht="41.4" x14ac:dyDescent="0.3">
      <c r="B7" s="40" t="s">
        <v>28</v>
      </c>
      <c r="C7" s="40" t="s">
        <v>29</v>
      </c>
      <c r="D7" s="40" t="s">
        <v>30</v>
      </c>
      <c r="E7" s="40" t="s">
        <v>31</v>
      </c>
      <c r="F7" s="40" t="s">
        <v>32</v>
      </c>
    </row>
    <row r="8" spans="1:14" x14ac:dyDescent="0.3">
      <c r="B8" s="123">
        <v>44166</v>
      </c>
      <c r="C8" s="41" t="s">
        <v>33</v>
      </c>
      <c r="D8" s="42">
        <v>78169995</v>
      </c>
      <c r="E8" s="42">
        <f t="shared" ref="E8:E9" si="0">D8/F8</f>
        <v>3398695.4347826089</v>
      </c>
      <c r="F8" s="42">
        <v>23</v>
      </c>
    </row>
    <row r="9" spans="1:14" x14ac:dyDescent="0.3">
      <c r="B9" s="124"/>
      <c r="C9" s="43" t="s">
        <v>34</v>
      </c>
      <c r="D9" s="44">
        <v>3735180</v>
      </c>
      <c r="E9" s="44">
        <f t="shared" si="0"/>
        <v>466897.5</v>
      </c>
      <c r="F9" s="44">
        <v>8</v>
      </c>
    </row>
    <row r="10" spans="1:14" x14ac:dyDescent="0.3">
      <c r="B10" s="123">
        <v>44197</v>
      </c>
      <c r="C10" s="41" t="s">
        <v>33</v>
      </c>
      <c r="D10" s="42">
        <v>72005603</v>
      </c>
      <c r="E10" s="42">
        <f t="shared" ref="E10:E12" si="1">D10/F10</f>
        <v>3428838.2380952379</v>
      </c>
      <c r="F10" s="42">
        <v>21</v>
      </c>
    </row>
    <row r="11" spans="1:14" x14ac:dyDescent="0.3">
      <c r="B11" s="124"/>
      <c r="C11" s="43" t="s">
        <v>34</v>
      </c>
      <c r="D11" s="44">
        <v>5524489</v>
      </c>
      <c r="E11" s="44">
        <f t="shared" si="1"/>
        <v>552448.9</v>
      </c>
      <c r="F11" s="44">
        <v>10</v>
      </c>
    </row>
    <row r="12" spans="1:14" x14ac:dyDescent="0.3">
      <c r="B12" s="125" t="s">
        <v>35</v>
      </c>
      <c r="C12" s="125"/>
      <c r="D12" s="45">
        <f>SUM(D8:D11)</f>
        <v>159435267</v>
      </c>
      <c r="E12" s="45">
        <f t="shared" si="1"/>
        <v>2571536.564516129</v>
      </c>
      <c r="F12" s="45">
        <f>SUM(F8:F11)</f>
        <v>62</v>
      </c>
    </row>
    <row r="14" spans="1:14" ht="15.6" x14ac:dyDescent="0.3">
      <c r="B14" s="114" t="s">
        <v>36</v>
      </c>
      <c r="C14" s="114"/>
      <c r="D14" s="114"/>
      <c r="E14" s="114"/>
      <c r="F14" s="115"/>
      <c r="G14" s="115"/>
      <c r="H14" s="3"/>
      <c r="I14" s="3"/>
      <c r="J14" s="3"/>
      <c r="K14" s="3"/>
      <c r="L14" s="3"/>
      <c r="M14" s="3"/>
      <c r="N14" s="3"/>
    </row>
    <row r="15" spans="1:14" ht="41.4" x14ac:dyDescent="0.3">
      <c r="B15" s="40" t="s">
        <v>28</v>
      </c>
      <c r="C15" s="120">
        <v>44166</v>
      </c>
      <c r="D15" s="120">
        <v>44197</v>
      </c>
      <c r="E15" s="40" t="s">
        <v>78</v>
      </c>
      <c r="F15" s="73"/>
      <c r="G15" s="73"/>
    </row>
    <row r="16" spans="1:14" x14ac:dyDescent="0.3">
      <c r="B16" s="46" t="s">
        <v>37</v>
      </c>
      <c r="C16" s="47">
        <v>53336142</v>
      </c>
      <c r="D16" s="47">
        <v>51909711</v>
      </c>
      <c r="E16" s="116">
        <f>(D16/C16)-1</f>
        <v>-2.6744172834998081E-2</v>
      </c>
    </row>
    <row r="17" spans="2:14" x14ac:dyDescent="0.3">
      <c r="B17" s="48" t="s">
        <v>38</v>
      </c>
      <c r="C17" s="49">
        <v>22881528</v>
      </c>
      <c r="D17" s="49">
        <v>20483427</v>
      </c>
      <c r="E17" s="117">
        <f t="shared" ref="E17:E20" si="2">(D17/C17)-1</f>
        <v>-0.10480510742114779</v>
      </c>
    </row>
    <row r="18" spans="2:14" x14ac:dyDescent="0.3">
      <c r="B18" s="48" t="s">
        <v>39</v>
      </c>
      <c r="C18" s="49">
        <v>3155205</v>
      </c>
      <c r="D18" s="49">
        <v>2725197</v>
      </c>
      <c r="E18" s="117">
        <f t="shared" si="2"/>
        <v>-0.13628528098808157</v>
      </c>
    </row>
    <row r="19" spans="2:14" x14ac:dyDescent="0.3">
      <c r="B19" s="48" t="s">
        <v>40</v>
      </c>
      <c r="C19" s="49">
        <v>2532300</v>
      </c>
      <c r="D19" s="49">
        <v>2411757</v>
      </c>
      <c r="E19" s="118">
        <f t="shared" si="2"/>
        <v>-4.7602179836512271E-2</v>
      </c>
    </row>
    <row r="20" spans="2:14" x14ac:dyDescent="0.3">
      <c r="B20" s="50" t="s">
        <v>0</v>
      </c>
      <c r="C20" s="45">
        <f t="shared" ref="C20" si="3">SUM(C16:C19)</f>
        <v>81905175</v>
      </c>
      <c r="D20" s="45">
        <f t="shared" ref="D20" si="4">SUM(D16:D19)</f>
        <v>77530092</v>
      </c>
      <c r="E20" s="119">
        <f t="shared" si="2"/>
        <v>-5.3416441635098177E-2</v>
      </c>
    </row>
    <row r="22" spans="2:14" x14ac:dyDescent="0.3">
      <c r="K22" s="7"/>
      <c r="L22" s="7"/>
      <c r="M22" s="7"/>
      <c r="N22" s="7"/>
    </row>
    <row r="23" spans="2:14" x14ac:dyDescent="0.3">
      <c r="K23" s="7"/>
      <c r="L23" s="7"/>
      <c r="M23" s="7"/>
      <c r="N23" s="7"/>
    </row>
  </sheetData>
  <mergeCells count="4">
    <mergeCell ref="B6:F6"/>
    <mergeCell ref="B8:B9"/>
    <mergeCell ref="B10:B11"/>
    <mergeCell ref="B12:C1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:I38"/>
  <sheetViews>
    <sheetView showGridLines="0" workbookViewId="0">
      <pane ySplit="6" topLeftCell="A7" activePane="bottomLeft" state="frozen"/>
      <selection pane="bottomLeft" activeCell="G43" sqref="G43"/>
    </sheetView>
  </sheetViews>
  <sheetFormatPr defaultRowHeight="14.4" x14ac:dyDescent="0.3"/>
  <cols>
    <col min="1" max="1" width="10.6640625" customWidth="1"/>
    <col min="2" max="6" width="14.88671875" customWidth="1"/>
    <col min="7" max="7" width="19.88671875" customWidth="1"/>
    <col min="9" max="9" width="27.44140625" customWidth="1"/>
  </cols>
  <sheetData>
    <row r="1" spans="1:9" s="23" customFormat="1" ht="15" customHeight="1" x14ac:dyDescent="0.25">
      <c r="A1" s="22" t="s">
        <v>43</v>
      </c>
    </row>
    <row r="2" spans="1:9" s="23" customFormat="1" ht="15" customHeight="1" x14ac:dyDescent="0.25">
      <c r="A2" s="24"/>
    </row>
    <row r="3" spans="1:9" s="23" customFormat="1" ht="18" customHeight="1" x14ac:dyDescent="0.25">
      <c r="A3" s="30" t="s">
        <v>70</v>
      </c>
    </row>
    <row r="4" spans="1:9" s="23" customFormat="1" ht="13.8" x14ac:dyDescent="0.25"/>
    <row r="6" spans="1:9" ht="27.6" x14ac:dyDescent="0.3">
      <c r="B6" s="31" t="s">
        <v>2</v>
      </c>
      <c r="C6" s="31" t="s">
        <v>37</v>
      </c>
      <c r="D6" s="31" t="s">
        <v>38</v>
      </c>
      <c r="E6" s="31" t="s">
        <v>39</v>
      </c>
      <c r="F6" s="31" t="s">
        <v>40</v>
      </c>
      <c r="G6" s="25" t="s">
        <v>42</v>
      </c>
      <c r="I6" s="25" t="s">
        <v>41</v>
      </c>
    </row>
    <row r="7" spans="1:9" x14ac:dyDescent="0.3">
      <c r="B7" s="55">
        <v>44197</v>
      </c>
      <c r="C7" s="56">
        <v>351501</v>
      </c>
      <c r="D7" s="56">
        <v>79477</v>
      </c>
      <c r="E7" s="56">
        <v>9419</v>
      </c>
      <c r="F7" s="56">
        <v>11047</v>
      </c>
      <c r="G7" s="28">
        <f>SUM(C7:F7)</f>
        <v>451444</v>
      </c>
      <c r="I7" s="29">
        <f>G38/31</f>
        <v>2500970.7096774192</v>
      </c>
    </row>
    <row r="8" spans="1:9" x14ac:dyDescent="0.3">
      <c r="B8" s="55">
        <v>44198</v>
      </c>
      <c r="C8" s="56">
        <v>420283</v>
      </c>
      <c r="D8" s="56">
        <v>103726</v>
      </c>
      <c r="E8" s="56">
        <v>11690</v>
      </c>
      <c r="F8" s="56">
        <v>14615</v>
      </c>
      <c r="G8" s="28">
        <f t="shared" ref="G8:G37" si="0">SUM(C8:F8)</f>
        <v>550314</v>
      </c>
    </row>
    <row r="9" spans="1:9" x14ac:dyDescent="0.3">
      <c r="B9" s="55">
        <v>44199</v>
      </c>
      <c r="C9" s="56">
        <v>323036</v>
      </c>
      <c r="D9" s="56">
        <v>79308</v>
      </c>
      <c r="E9" s="56">
        <v>9174</v>
      </c>
      <c r="F9" s="56">
        <v>10819</v>
      </c>
      <c r="G9" s="28">
        <f t="shared" si="0"/>
        <v>422337</v>
      </c>
    </row>
    <row r="10" spans="1:9" x14ac:dyDescent="0.3">
      <c r="B10" s="55">
        <v>44200</v>
      </c>
      <c r="C10" s="56">
        <v>2440339</v>
      </c>
      <c r="D10" s="56">
        <v>1032282</v>
      </c>
      <c r="E10" s="56">
        <v>151944</v>
      </c>
      <c r="F10" s="56">
        <v>122020</v>
      </c>
      <c r="G10" s="28">
        <f t="shared" si="0"/>
        <v>3746585</v>
      </c>
    </row>
    <row r="11" spans="1:9" x14ac:dyDescent="0.3">
      <c r="B11" s="55">
        <v>44201</v>
      </c>
      <c r="C11" s="56">
        <v>2353054</v>
      </c>
      <c r="D11" s="56">
        <v>999742</v>
      </c>
      <c r="E11" s="56">
        <v>149501</v>
      </c>
      <c r="F11" s="56">
        <v>116386</v>
      </c>
      <c r="G11" s="28">
        <f t="shared" si="0"/>
        <v>3618683</v>
      </c>
    </row>
    <row r="12" spans="1:9" x14ac:dyDescent="0.3">
      <c r="B12" s="55">
        <v>44202</v>
      </c>
      <c r="C12" s="56">
        <v>2365971</v>
      </c>
      <c r="D12" s="56">
        <v>1014490</v>
      </c>
      <c r="E12" s="56">
        <v>151945</v>
      </c>
      <c r="F12" s="56">
        <v>117014</v>
      </c>
      <c r="G12" s="28">
        <f t="shared" si="0"/>
        <v>3649420</v>
      </c>
    </row>
    <row r="13" spans="1:9" x14ac:dyDescent="0.3">
      <c r="B13" s="55">
        <v>44203</v>
      </c>
      <c r="C13" s="56">
        <v>2361337</v>
      </c>
      <c r="D13" s="56">
        <v>1003039</v>
      </c>
      <c r="E13" s="56">
        <v>150066</v>
      </c>
      <c r="F13" s="56">
        <v>116048</v>
      </c>
      <c r="G13" s="28">
        <f t="shared" si="0"/>
        <v>3630490</v>
      </c>
    </row>
    <row r="14" spans="1:9" x14ac:dyDescent="0.3">
      <c r="B14" s="55">
        <v>44204</v>
      </c>
      <c r="C14" s="56">
        <v>2509714</v>
      </c>
      <c r="D14" s="56">
        <v>1084481</v>
      </c>
      <c r="E14" s="56">
        <v>155582</v>
      </c>
      <c r="F14" s="56">
        <v>121102</v>
      </c>
      <c r="G14" s="28">
        <f t="shared" si="0"/>
        <v>3870879</v>
      </c>
    </row>
    <row r="15" spans="1:9" x14ac:dyDescent="0.3">
      <c r="B15" s="55">
        <v>44205</v>
      </c>
      <c r="C15" s="56">
        <v>494249</v>
      </c>
      <c r="D15" s="56">
        <v>132828</v>
      </c>
      <c r="E15" s="56">
        <v>15140</v>
      </c>
      <c r="F15" s="56">
        <v>18007</v>
      </c>
      <c r="G15" s="28">
        <f t="shared" si="0"/>
        <v>660224</v>
      </c>
    </row>
    <row r="16" spans="1:9" x14ac:dyDescent="0.3">
      <c r="B16" s="55">
        <v>44206</v>
      </c>
      <c r="C16" s="56">
        <v>309508</v>
      </c>
      <c r="D16" s="56">
        <v>78045</v>
      </c>
      <c r="E16" s="56">
        <v>9191</v>
      </c>
      <c r="F16" s="56">
        <v>10611</v>
      </c>
      <c r="G16" s="28">
        <f t="shared" si="0"/>
        <v>407355</v>
      </c>
    </row>
    <row r="17" spans="2:7" x14ac:dyDescent="0.3">
      <c r="B17" s="55">
        <v>44207</v>
      </c>
      <c r="C17" s="56">
        <v>2495202</v>
      </c>
      <c r="D17" s="56">
        <v>1036140</v>
      </c>
      <c r="E17" s="56">
        <v>159177</v>
      </c>
      <c r="F17" s="56">
        <v>123272</v>
      </c>
      <c r="G17" s="28">
        <f t="shared" si="0"/>
        <v>3813791</v>
      </c>
    </row>
    <row r="18" spans="2:7" x14ac:dyDescent="0.3">
      <c r="B18" s="55">
        <v>44208</v>
      </c>
      <c r="C18" s="56">
        <v>2361935</v>
      </c>
      <c r="D18" s="56">
        <v>976390</v>
      </c>
      <c r="E18" s="56">
        <v>147879</v>
      </c>
      <c r="F18" s="56">
        <v>113140</v>
      </c>
      <c r="G18" s="28">
        <f t="shared" si="0"/>
        <v>3599344</v>
      </c>
    </row>
    <row r="19" spans="2:7" x14ac:dyDescent="0.3">
      <c r="B19" s="55">
        <v>44209</v>
      </c>
      <c r="C19" s="56">
        <v>2294359</v>
      </c>
      <c r="D19" s="56">
        <v>965310</v>
      </c>
      <c r="E19" s="56">
        <v>139602</v>
      </c>
      <c r="F19" s="56">
        <v>108476</v>
      </c>
      <c r="G19" s="28">
        <f t="shared" si="0"/>
        <v>3507747</v>
      </c>
    </row>
    <row r="20" spans="2:7" x14ac:dyDescent="0.3">
      <c r="B20" s="55">
        <v>44210</v>
      </c>
      <c r="C20" s="56">
        <v>2329507</v>
      </c>
      <c r="D20" s="56">
        <v>968378</v>
      </c>
      <c r="E20" s="56">
        <v>142827</v>
      </c>
      <c r="F20" s="56">
        <v>110692</v>
      </c>
      <c r="G20" s="28">
        <f t="shared" si="0"/>
        <v>3551404</v>
      </c>
    </row>
    <row r="21" spans="2:7" x14ac:dyDescent="0.3">
      <c r="B21" s="55">
        <v>44211</v>
      </c>
      <c r="C21" s="56">
        <v>2358264</v>
      </c>
      <c r="D21" s="56">
        <v>956273</v>
      </c>
      <c r="E21" s="56">
        <v>124650</v>
      </c>
      <c r="F21" s="56">
        <v>110367</v>
      </c>
      <c r="G21" s="28">
        <f t="shared" si="0"/>
        <v>3549554</v>
      </c>
    </row>
    <row r="22" spans="2:7" x14ac:dyDescent="0.3">
      <c r="B22" s="55">
        <v>44212</v>
      </c>
      <c r="C22" s="56">
        <v>503842</v>
      </c>
      <c r="D22" s="56">
        <v>127688</v>
      </c>
      <c r="E22" s="56">
        <v>14197</v>
      </c>
      <c r="F22" s="56">
        <v>18021</v>
      </c>
      <c r="G22" s="28">
        <f t="shared" si="0"/>
        <v>663748</v>
      </c>
    </row>
    <row r="23" spans="2:7" x14ac:dyDescent="0.3">
      <c r="B23" s="55">
        <v>44213</v>
      </c>
      <c r="C23" s="56">
        <v>323858</v>
      </c>
      <c r="D23" s="56">
        <v>79603</v>
      </c>
      <c r="E23" s="56">
        <v>8663</v>
      </c>
      <c r="F23" s="56">
        <v>10210</v>
      </c>
      <c r="G23" s="28">
        <f t="shared" si="0"/>
        <v>422334</v>
      </c>
    </row>
    <row r="24" spans="2:7" x14ac:dyDescent="0.3">
      <c r="B24" s="55">
        <v>44214</v>
      </c>
      <c r="C24" s="56">
        <v>2431050</v>
      </c>
      <c r="D24" s="56">
        <v>937417</v>
      </c>
      <c r="E24" s="56">
        <v>116314</v>
      </c>
      <c r="F24" s="56">
        <v>107167</v>
      </c>
      <c r="G24" s="28">
        <f t="shared" si="0"/>
        <v>3591948</v>
      </c>
    </row>
    <row r="25" spans="2:7" x14ac:dyDescent="0.3">
      <c r="B25" s="55">
        <v>44215</v>
      </c>
      <c r="C25" s="56">
        <v>2276757</v>
      </c>
      <c r="D25" s="56">
        <v>888819</v>
      </c>
      <c r="E25" s="56">
        <v>121867</v>
      </c>
      <c r="F25" s="56">
        <v>105289</v>
      </c>
      <c r="G25" s="28">
        <f t="shared" si="0"/>
        <v>3392732</v>
      </c>
    </row>
    <row r="26" spans="2:7" x14ac:dyDescent="0.3">
      <c r="B26" s="55">
        <v>44216</v>
      </c>
      <c r="C26" s="56">
        <v>2205654</v>
      </c>
      <c r="D26" s="56">
        <v>866637</v>
      </c>
      <c r="E26" s="56">
        <v>104510</v>
      </c>
      <c r="F26" s="56">
        <v>103776</v>
      </c>
      <c r="G26" s="28">
        <f t="shared" si="0"/>
        <v>3280577</v>
      </c>
    </row>
    <row r="27" spans="2:7" x14ac:dyDescent="0.3">
      <c r="B27" s="55">
        <v>44217</v>
      </c>
      <c r="C27" s="56">
        <v>2277141</v>
      </c>
      <c r="D27" s="56">
        <v>873219</v>
      </c>
      <c r="E27" s="56">
        <v>109927</v>
      </c>
      <c r="F27" s="56">
        <v>108638</v>
      </c>
      <c r="G27" s="28">
        <f t="shared" si="0"/>
        <v>3368925</v>
      </c>
    </row>
    <row r="28" spans="2:7" x14ac:dyDescent="0.3">
      <c r="B28" s="55">
        <v>44218</v>
      </c>
      <c r="C28" s="56">
        <v>2448246</v>
      </c>
      <c r="D28" s="56">
        <v>948419</v>
      </c>
      <c r="E28" s="56">
        <v>117939</v>
      </c>
      <c r="F28" s="56">
        <v>116036</v>
      </c>
      <c r="G28" s="28">
        <f t="shared" si="0"/>
        <v>3630640</v>
      </c>
    </row>
    <row r="29" spans="2:7" x14ac:dyDescent="0.3">
      <c r="B29" s="55">
        <v>44219</v>
      </c>
      <c r="C29" s="56">
        <v>538336</v>
      </c>
      <c r="D29" s="56">
        <v>133734</v>
      </c>
      <c r="E29" s="56">
        <v>14007</v>
      </c>
      <c r="F29" s="56">
        <v>19636</v>
      </c>
      <c r="G29" s="28">
        <f t="shared" si="0"/>
        <v>705713</v>
      </c>
    </row>
    <row r="30" spans="2:7" x14ac:dyDescent="0.3">
      <c r="B30" s="55">
        <v>44220</v>
      </c>
      <c r="C30" s="56">
        <v>347571</v>
      </c>
      <c r="D30" s="56">
        <v>82189</v>
      </c>
      <c r="E30" s="56">
        <v>9051</v>
      </c>
      <c r="F30" s="56">
        <v>12020</v>
      </c>
      <c r="G30" s="28">
        <f t="shared" si="0"/>
        <v>450831</v>
      </c>
    </row>
    <row r="31" spans="2:7" x14ac:dyDescent="0.3">
      <c r="B31" s="55">
        <v>44221</v>
      </c>
      <c r="C31" s="56">
        <v>2407315</v>
      </c>
      <c r="D31" s="56">
        <v>934021</v>
      </c>
      <c r="E31" s="56">
        <v>114180</v>
      </c>
      <c r="F31" s="56">
        <v>114259</v>
      </c>
      <c r="G31" s="28">
        <f t="shared" si="0"/>
        <v>3569775</v>
      </c>
    </row>
    <row r="32" spans="2:7" x14ac:dyDescent="0.3">
      <c r="B32" s="55">
        <v>44222</v>
      </c>
      <c r="C32" s="56">
        <v>2385845</v>
      </c>
      <c r="D32" s="56">
        <v>951419</v>
      </c>
      <c r="E32" s="56">
        <v>114075</v>
      </c>
      <c r="F32" s="56">
        <v>113005</v>
      </c>
      <c r="G32" s="28">
        <f t="shared" si="0"/>
        <v>3564344</v>
      </c>
    </row>
    <row r="33" spans="2:7" x14ac:dyDescent="0.3">
      <c r="B33" s="55">
        <v>44223</v>
      </c>
      <c r="C33" s="56">
        <v>2178867</v>
      </c>
      <c r="D33" s="56">
        <v>876300</v>
      </c>
      <c r="E33" s="56">
        <v>97904</v>
      </c>
      <c r="F33" s="56">
        <v>97604</v>
      </c>
      <c r="G33" s="28">
        <f t="shared" si="0"/>
        <v>3250675</v>
      </c>
    </row>
    <row r="34" spans="2:7" x14ac:dyDescent="0.3">
      <c r="B34" s="55">
        <v>44224</v>
      </c>
      <c r="C34" s="56">
        <v>2377470</v>
      </c>
      <c r="D34" s="56">
        <v>969015</v>
      </c>
      <c r="E34" s="56">
        <v>112680</v>
      </c>
      <c r="F34" s="56">
        <v>112531</v>
      </c>
      <c r="G34" s="28">
        <f t="shared" si="0"/>
        <v>3571696</v>
      </c>
    </row>
    <row r="35" spans="2:7" x14ac:dyDescent="0.3">
      <c r="B35" s="55">
        <v>44225</v>
      </c>
      <c r="C35" s="56">
        <v>2520674</v>
      </c>
      <c r="D35" s="56">
        <v>1037574</v>
      </c>
      <c r="E35" s="56">
        <v>118918</v>
      </c>
      <c r="F35" s="56">
        <v>117784</v>
      </c>
      <c r="G35" s="28">
        <f t="shared" si="0"/>
        <v>3794950</v>
      </c>
    </row>
    <row r="36" spans="2:7" x14ac:dyDescent="0.3">
      <c r="B36" s="55">
        <v>44226</v>
      </c>
      <c r="C36" s="56">
        <v>536812</v>
      </c>
      <c r="D36" s="56">
        <v>159058</v>
      </c>
      <c r="E36" s="56">
        <v>13703</v>
      </c>
      <c r="F36" s="56">
        <v>19184</v>
      </c>
      <c r="G36" s="28">
        <f t="shared" si="0"/>
        <v>728757</v>
      </c>
    </row>
    <row r="37" spans="2:7" x14ac:dyDescent="0.3">
      <c r="B37" s="55">
        <v>44227</v>
      </c>
      <c r="C37" s="56">
        <v>382014</v>
      </c>
      <c r="D37" s="56">
        <v>108406</v>
      </c>
      <c r="E37" s="56">
        <v>9475</v>
      </c>
      <c r="F37" s="56">
        <v>12981</v>
      </c>
      <c r="G37" s="28">
        <f t="shared" si="0"/>
        <v>512876</v>
      </c>
    </row>
    <row r="38" spans="2:7" ht="23.25" customHeight="1" x14ac:dyDescent="0.3">
      <c r="B38" s="27" t="s">
        <v>0</v>
      </c>
      <c r="C38" s="26">
        <f>SUM(C7:C37)</f>
        <v>51909711</v>
      </c>
      <c r="D38" s="26">
        <f t="shared" ref="D38:G38" si="1">SUM(D7:D37)</f>
        <v>20483427</v>
      </c>
      <c r="E38" s="26">
        <f t="shared" si="1"/>
        <v>2725197</v>
      </c>
      <c r="F38" s="26">
        <f t="shared" si="1"/>
        <v>2411757</v>
      </c>
      <c r="G38" s="26">
        <f t="shared" si="1"/>
        <v>77530092</v>
      </c>
    </row>
  </sheetData>
  <hyperlinks>
    <hyperlink ref="A3" location="İÇİNDEKİLER!A1" display="ANASAYFA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showGridLines="0" workbookViewId="0">
      <pane ySplit="4" topLeftCell="A5" activePane="bottomLeft" state="frozenSplit"/>
      <selection pane="bottomLeft" activeCell="B6" sqref="B6"/>
    </sheetView>
  </sheetViews>
  <sheetFormatPr defaultRowHeight="14.4" x14ac:dyDescent="0.3"/>
  <cols>
    <col min="1" max="1" width="3.5546875" customWidth="1"/>
    <col min="2" max="2" width="18.109375" bestFit="1" customWidth="1"/>
    <col min="3" max="3" width="18.109375" customWidth="1"/>
    <col min="4" max="8" width="17.33203125" customWidth="1"/>
    <col min="9" max="9" width="4.33203125" customWidth="1"/>
    <col min="10" max="10" width="18.109375" bestFit="1" customWidth="1"/>
    <col min="11" max="14" width="17.33203125" customWidth="1"/>
  </cols>
  <sheetData>
    <row r="1" spans="1:11" s="52" customFormat="1" ht="13.8" x14ac:dyDescent="0.25">
      <c r="A1" s="51" t="s">
        <v>76</v>
      </c>
    </row>
    <row r="2" spans="1:11" s="52" customFormat="1" ht="13.8" x14ac:dyDescent="0.25">
      <c r="A2" s="57"/>
    </row>
    <row r="3" spans="1:11" s="52" customFormat="1" ht="13.8" x14ac:dyDescent="0.25"/>
    <row r="4" spans="1:11" s="52" customFormat="1" ht="13.8" x14ac:dyDescent="0.25"/>
    <row r="6" spans="1:11" ht="55.2" x14ac:dyDescent="0.3">
      <c r="B6" s="54" t="s">
        <v>1</v>
      </c>
      <c r="C6" s="54" t="s">
        <v>2</v>
      </c>
      <c r="D6" s="54" t="s">
        <v>44</v>
      </c>
      <c r="E6" s="54" t="s">
        <v>45</v>
      </c>
      <c r="F6" s="54" t="s">
        <v>46</v>
      </c>
      <c r="G6" s="54" t="s">
        <v>47</v>
      </c>
      <c r="H6" s="54" t="s">
        <v>48</v>
      </c>
      <c r="J6" s="54"/>
      <c r="K6" s="54" t="s">
        <v>49</v>
      </c>
    </row>
    <row r="7" spans="1:11" x14ac:dyDescent="0.3">
      <c r="B7" s="58">
        <v>44197</v>
      </c>
      <c r="C7" s="59" t="s">
        <v>8</v>
      </c>
      <c r="D7" s="56">
        <v>245836</v>
      </c>
      <c r="E7" s="56">
        <v>123240</v>
      </c>
      <c r="F7" s="56">
        <v>54489</v>
      </c>
      <c r="G7" s="56">
        <v>18618</v>
      </c>
      <c r="H7" s="56">
        <v>9261</v>
      </c>
      <c r="J7" s="59" t="s">
        <v>44</v>
      </c>
      <c r="K7" s="60">
        <f>AVERAGE(D7:D37)</f>
        <v>1166587.064516129</v>
      </c>
    </row>
    <row r="8" spans="1:11" x14ac:dyDescent="0.3">
      <c r="B8" s="58">
        <v>44198</v>
      </c>
      <c r="C8" s="59" t="s">
        <v>9</v>
      </c>
      <c r="D8" s="56">
        <v>295026</v>
      </c>
      <c r="E8" s="56">
        <v>147255</v>
      </c>
      <c r="F8" s="56">
        <v>69336</v>
      </c>
      <c r="G8" s="56">
        <v>24690</v>
      </c>
      <c r="H8" s="56">
        <v>14007</v>
      </c>
      <c r="J8" s="59" t="s">
        <v>45</v>
      </c>
      <c r="K8" s="60">
        <f>AVERAGE(E7:E37)</f>
        <v>766437.58064516133</v>
      </c>
    </row>
    <row r="9" spans="1:11" x14ac:dyDescent="0.3">
      <c r="B9" s="58">
        <v>44199</v>
      </c>
      <c r="C9" s="59" t="s">
        <v>3</v>
      </c>
      <c r="D9" s="56">
        <v>224406</v>
      </c>
      <c r="E9" s="56">
        <v>115804</v>
      </c>
      <c r="F9" s="56">
        <v>52802</v>
      </c>
      <c r="G9" s="56">
        <v>18636</v>
      </c>
      <c r="H9" s="56">
        <v>10689</v>
      </c>
      <c r="J9" s="59" t="s">
        <v>46</v>
      </c>
      <c r="K9" s="60">
        <f>AVERAGE(F7:F37)</f>
        <v>348671.54838709679</v>
      </c>
    </row>
    <row r="10" spans="1:11" x14ac:dyDescent="0.3">
      <c r="B10" s="58">
        <v>44200</v>
      </c>
      <c r="C10" s="59" t="s">
        <v>4</v>
      </c>
      <c r="D10" s="56">
        <v>1732342</v>
      </c>
      <c r="E10" s="56">
        <v>1142271</v>
      </c>
      <c r="F10" s="56">
        <v>524078</v>
      </c>
      <c r="G10" s="56">
        <v>244595</v>
      </c>
      <c r="H10" s="56">
        <v>103299</v>
      </c>
      <c r="J10" s="59" t="s">
        <v>47</v>
      </c>
      <c r="K10" s="60">
        <f>AVERAGE(G7:G37)</f>
        <v>160133.67741935485</v>
      </c>
    </row>
    <row r="11" spans="1:11" x14ac:dyDescent="0.3">
      <c r="B11" s="58">
        <v>44201</v>
      </c>
      <c r="C11" s="59" t="s">
        <v>5</v>
      </c>
      <c r="D11" s="56">
        <v>1685872</v>
      </c>
      <c r="E11" s="56">
        <v>1107083</v>
      </c>
      <c r="F11" s="56">
        <v>495195</v>
      </c>
      <c r="G11" s="56">
        <v>231295</v>
      </c>
      <c r="H11" s="56">
        <v>99238</v>
      </c>
      <c r="J11" s="59" t="s">
        <v>48</v>
      </c>
      <c r="K11" s="60">
        <f>AVERAGE(H7:H37)</f>
        <v>59140.838709677417</v>
      </c>
    </row>
    <row r="12" spans="1:11" x14ac:dyDescent="0.3">
      <c r="B12" s="58">
        <v>44202</v>
      </c>
      <c r="C12" s="59" t="s">
        <v>6</v>
      </c>
      <c r="D12" s="56">
        <v>1709052</v>
      </c>
      <c r="E12" s="56">
        <v>1111395</v>
      </c>
      <c r="F12" s="56">
        <v>493994</v>
      </c>
      <c r="G12" s="56">
        <v>233766</v>
      </c>
      <c r="H12" s="56">
        <v>101213</v>
      </c>
    </row>
    <row r="13" spans="1:11" x14ac:dyDescent="0.3">
      <c r="B13" s="58">
        <v>44203</v>
      </c>
      <c r="C13" s="59" t="s">
        <v>7</v>
      </c>
      <c r="D13" s="56">
        <v>1691543</v>
      </c>
      <c r="E13" s="56">
        <v>1108814</v>
      </c>
      <c r="F13" s="56">
        <v>497548</v>
      </c>
      <c r="G13" s="56">
        <v>235251</v>
      </c>
      <c r="H13" s="56">
        <v>97334</v>
      </c>
    </row>
    <row r="14" spans="1:11" x14ac:dyDescent="0.3">
      <c r="B14" s="58">
        <v>44204</v>
      </c>
      <c r="C14" s="59" t="s">
        <v>8</v>
      </c>
      <c r="D14" s="56">
        <v>1764109</v>
      </c>
      <c r="E14" s="56">
        <v>1198860</v>
      </c>
      <c r="F14" s="56">
        <v>541253</v>
      </c>
      <c r="G14" s="56">
        <v>258337</v>
      </c>
      <c r="H14" s="56">
        <v>108320</v>
      </c>
    </row>
    <row r="15" spans="1:11" x14ac:dyDescent="0.3">
      <c r="B15" s="58">
        <v>44205</v>
      </c>
      <c r="C15" s="59" t="s">
        <v>9</v>
      </c>
      <c r="D15" s="56">
        <v>356713</v>
      </c>
      <c r="E15" s="56">
        <v>177219</v>
      </c>
      <c r="F15" s="56">
        <v>88356</v>
      </c>
      <c r="G15" s="56">
        <v>29396</v>
      </c>
      <c r="H15" s="56">
        <v>8540</v>
      </c>
    </row>
    <row r="16" spans="1:11" x14ac:dyDescent="0.3">
      <c r="B16" s="58">
        <v>44206</v>
      </c>
      <c r="C16" s="59" t="s">
        <v>3</v>
      </c>
      <c r="D16" s="56">
        <v>222499</v>
      </c>
      <c r="E16" s="56">
        <v>109523</v>
      </c>
      <c r="F16" s="56">
        <v>51580</v>
      </c>
      <c r="G16" s="56">
        <v>18336</v>
      </c>
      <c r="H16" s="56">
        <v>5417</v>
      </c>
    </row>
    <row r="17" spans="2:8" x14ac:dyDescent="0.3">
      <c r="B17" s="58">
        <v>44207</v>
      </c>
      <c r="C17" s="59" t="s">
        <v>4</v>
      </c>
      <c r="D17" s="56">
        <v>1758618</v>
      </c>
      <c r="E17" s="56">
        <v>1174679</v>
      </c>
      <c r="F17" s="56">
        <v>535922</v>
      </c>
      <c r="G17" s="56">
        <v>246897</v>
      </c>
      <c r="H17" s="56">
        <v>97675</v>
      </c>
    </row>
    <row r="18" spans="2:8" x14ac:dyDescent="0.3">
      <c r="B18" s="58">
        <v>44208</v>
      </c>
      <c r="C18" s="59" t="s">
        <v>5</v>
      </c>
      <c r="D18" s="56">
        <v>1666971</v>
      </c>
      <c r="E18" s="56">
        <v>1115484</v>
      </c>
      <c r="F18" s="56">
        <v>500820</v>
      </c>
      <c r="G18" s="56">
        <v>229641</v>
      </c>
      <c r="H18" s="56">
        <v>86428</v>
      </c>
    </row>
    <row r="19" spans="2:8" x14ac:dyDescent="0.3">
      <c r="B19" s="58">
        <v>44209</v>
      </c>
      <c r="C19" s="59" t="s">
        <v>6</v>
      </c>
      <c r="D19" s="56">
        <v>1637028</v>
      </c>
      <c r="E19" s="56">
        <v>1082563</v>
      </c>
      <c r="F19" s="56">
        <v>486534</v>
      </c>
      <c r="G19" s="56">
        <v>222598</v>
      </c>
      <c r="H19" s="56">
        <v>79024</v>
      </c>
    </row>
    <row r="20" spans="2:8" x14ac:dyDescent="0.3">
      <c r="B20" s="58">
        <v>44210</v>
      </c>
      <c r="C20" s="59" t="s">
        <v>7</v>
      </c>
      <c r="D20" s="56">
        <v>1654690</v>
      </c>
      <c r="E20" s="56">
        <v>1093400</v>
      </c>
      <c r="F20" s="56">
        <v>494103</v>
      </c>
      <c r="G20" s="56">
        <v>226787</v>
      </c>
      <c r="H20" s="56">
        <v>82424</v>
      </c>
    </row>
    <row r="21" spans="2:8" x14ac:dyDescent="0.3">
      <c r="B21" s="58">
        <v>44211</v>
      </c>
      <c r="C21" s="59" t="s">
        <v>8</v>
      </c>
      <c r="D21" s="56">
        <v>1621330</v>
      </c>
      <c r="E21" s="56">
        <v>1109288</v>
      </c>
      <c r="F21" s="56">
        <v>504934</v>
      </c>
      <c r="G21" s="56">
        <v>232906</v>
      </c>
      <c r="H21" s="56">
        <v>81096</v>
      </c>
    </row>
    <row r="22" spans="2:8" x14ac:dyDescent="0.3">
      <c r="B22" s="58">
        <v>44212</v>
      </c>
      <c r="C22" s="59" t="s">
        <v>9</v>
      </c>
      <c r="D22" s="56">
        <v>354482</v>
      </c>
      <c r="E22" s="56">
        <v>179299</v>
      </c>
      <c r="F22" s="56">
        <v>90855</v>
      </c>
      <c r="G22" s="56">
        <v>30665</v>
      </c>
      <c r="H22" s="56">
        <v>8447</v>
      </c>
    </row>
    <row r="23" spans="2:8" x14ac:dyDescent="0.3">
      <c r="B23" s="58">
        <v>44213</v>
      </c>
      <c r="C23" s="59" t="s">
        <v>3</v>
      </c>
      <c r="D23" s="56">
        <v>227412</v>
      </c>
      <c r="E23" s="56">
        <v>116102</v>
      </c>
      <c r="F23" s="56">
        <v>54307</v>
      </c>
      <c r="G23" s="56">
        <v>19623</v>
      </c>
      <c r="H23" s="56">
        <v>4890</v>
      </c>
    </row>
    <row r="24" spans="2:8" x14ac:dyDescent="0.3">
      <c r="B24" s="58">
        <v>44214</v>
      </c>
      <c r="C24" s="59" t="s">
        <v>4</v>
      </c>
      <c r="D24" s="56">
        <v>1632965</v>
      </c>
      <c r="E24" s="56">
        <v>1150222</v>
      </c>
      <c r="F24" s="56">
        <v>508128</v>
      </c>
      <c r="G24" s="56">
        <v>228932</v>
      </c>
      <c r="H24" s="56">
        <v>71701</v>
      </c>
    </row>
    <row r="25" spans="2:8" x14ac:dyDescent="0.3">
      <c r="B25" s="58">
        <v>44215</v>
      </c>
      <c r="C25" s="59" t="s">
        <v>5</v>
      </c>
      <c r="D25" s="56">
        <v>1601868</v>
      </c>
      <c r="E25" s="56">
        <v>1020592</v>
      </c>
      <c r="F25" s="56">
        <v>485536</v>
      </c>
      <c r="G25" s="56">
        <v>210277</v>
      </c>
      <c r="H25" s="56">
        <v>74459</v>
      </c>
    </row>
    <row r="26" spans="2:8" x14ac:dyDescent="0.3">
      <c r="B26" s="58">
        <v>44216</v>
      </c>
      <c r="C26" s="59" t="s">
        <v>6</v>
      </c>
      <c r="D26" s="56">
        <v>1534432</v>
      </c>
      <c r="E26" s="56">
        <v>1003899</v>
      </c>
      <c r="F26" s="56">
        <v>450520</v>
      </c>
      <c r="G26" s="56">
        <v>218421</v>
      </c>
      <c r="H26" s="56">
        <v>73305</v>
      </c>
    </row>
    <row r="27" spans="2:8" x14ac:dyDescent="0.3">
      <c r="B27" s="58">
        <v>44217</v>
      </c>
      <c r="C27" s="59" t="s">
        <v>7</v>
      </c>
      <c r="D27" s="56">
        <v>1563363</v>
      </c>
      <c r="E27" s="56">
        <v>1028507</v>
      </c>
      <c r="F27" s="56">
        <v>471197</v>
      </c>
      <c r="G27" s="56">
        <v>223182</v>
      </c>
      <c r="H27" s="56">
        <v>82676</v>
      </c>
    </row>
    <row r="28" spans="2:8" x14ac:dyDescent="0.3">
      <c r="B28" s="58">
        <v>44218</v>
      </c>
      <c r="C28" s="59" t="s">
        <v>8</v>
      </c>
      <c r="D28" s="56">
        <v>1623516</v>
      </c>
      <c r="E28" s="56">
        <v>1141922</v>
      </c>
      <c r="F28" s="56">
        <v>516827</v>
      </c>
      <c r="G28" s="56">
        <v>251750</v>
      </c>
      <c r="H28" s="56">
        <v>96625</v>
      </c>
    </row>
    <row r="29" spans="2:8" x14ac:dyDescent="0.3">
      <c r="B29" s="58">
        <v>44219</v>
      </c>
      <c r="C29" s="59" t="s">
        <v>9</v>
      </c>
      <c r="D29" s="56">
        <v>374221</v>
      </c>
      <c r="E29" s="56">
        <v>189212</v>
      </c>
      <c r="F29" s="56">
        <v>98301</v>
      </c>
      <c r="G29" s="56">
        <v>33281</v>
      </c>
      <c r="H29" s="56">
        <v>10698</v>
      </c>
    </row>
    <row r="30" spans="2:8" x14ac:dyDescent="0.3">
      <c r="B30" s="58">
        <v>44220</v>
      </c>
      <c r="C30" s="59" t="s">
        <v>3</v>
      </c>
      <c r="D30" s="56">
        <v>241981</v>
      </c>
      <c r="E30" s="56">
        <v>119827</v>
      </c>
      <c r="F30" s="56">
        <v>59919</v>
      </c>
      <c r="G30" s="56">
        <v>21981</v>
      </c>
      <c r="H30" s="56">
        <v>7123</v>
      </c>
    </row>
    <row r="31" spans="2:8" x14ac:dyDescent="0.3">
      <c r="B31" s="58">
        <v>44221</v>
      </c>
      <c r="C31" s="59" t="s">
        <v>4</v>
      </c>
      <c r="D31" s="56">
        <v>1620810</v>
      </c>
      <c r="E31" s="56">
        <v>1114758</v>
      </c>
      <c r="F31" s="56">
        <v>516980</v>
      </c>
      <c r="G31" s="56">
        <v>240806</v>
      </c>
      <c r="H31" s="56">
        <v>76421</v>
      </c>
    </row>
    <row r="32" spans="2:8" x14ac:dyDescent="0.3">
      <c r="B32" s="58">
        <v>44222</v>
      </c>
      <c r="C32" s="59" t="s">
        <v>5</v>
      </c>
      <c r="D32" s="56">
        <v>1631283</v>
      </c>
      <c r="E32" s="56">
        <v>1110421</v>
      </c>
      <c r="F32" s="56">
        <v>502460</v>
      </c>
      <c r="G32" s="56">
        <v>236069</v>
      </c>
      <c r="H32" s="56">
        <v>84111</v>
      </c>
    </row>
    <row r="33" spans="2:8" x14ac:dyDescent="0.3">
      <c r="B33" s="58">
        <v>44223</v>
      </c>
      <c r="C33" s="59" t="s">
        <v>6</v>
      </c>
      <c r="D33" s="56">
        <v>1495524</v>
      </c>
      <c r="E33" s="56">
        <v>1022301</v>
      </c>
      <c r="F33" s="56">
        <v>457928</v>
      </c>
      <c r="G33" s="56">
        <v>212935</v>
      </c>
      <c r="H33" s="56">
        <v>61987</v>
      </c>
    </row>
    <row r="34" spans="2:8" x14ac:dyDescent="0.3">
      <c r="B34" s="58">
        <v>44224</v>
      </c>
      <c r="C34" s="59" t="s">
        <v>7</v>
      </c>
      <c r="D34" s="56">
        <v>1638855</v>
      </c>
      <c r="E34" s="56">
        <v>1108491</v>
      </c>
      <c r="F34" s="56">
        <v>498341</v>
      </c>
      <c r="G34" s="56">
        <v>237409</v>
      </c>
      <c r="H34" s="56">
        <v>88600</v>
      </c>
    </row>
    <row r="35" spans="2:8" x14ac:dyDescent="0.3">
      <c r="B35" s="58">
        <v>44225</v>
      </c>
      <c r="C35" s="59" t="s">
        <v>8</v>
      </c>
      <c r="D35" s="56">
        <v>1698313</v>
      </c>
      <c r="E35" s="56">
        <v>1199153</v>
      </c>
      <c r="F35" s="56">
        <v>538755</v>
      </c>
      <c r="G35" s="56">
        <v>267967</v>
      </c>
      <c r="H35" s="56">
        <v>90762</v>
      </c>
    </row>
    <row r="36" spans="2:8" x14ac:dyDescent="0.3">
      <c r="B36" s="58">
        <v>44226</v>
      </c>
      <c r="C36" s="59" t="s">
        <v>9</v>
      </c>
      <c r="D36" s="56">
        <v>389022</v>
      </c>
      <c r="E36" s="56">
        <v>196815</v>
      </c>
      <c r="F36" s="56">
        <v>100975</v>
      </c>
      <c r="G36" s="56">
        <v>34060</v>
      </c>
      <c r="H36" s="56">
        <v>7885</v>
      </c>
    </row>
    <row r="37" spans="2:8" x14ac:dyDescent="0.3">
      <c r="B37" s="58">
        <v>44227</v>
      </c>
      <c r="C37" s="59" t="s">
        <v>3</v>
      </c>
      <c r="D37" s="56">
        <v>270117</v>
      </c>
      <c r="E37" s="56">
        <v>141166</v>
      </c>
      <c r="F37" s="56">
        <v>66845</v>
      </c>
      <c r="G37" s="56">
        <v>25037</v>
      </c>
      <c r="H37" s="56">
        <v>9711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showGridLines="0" workbookViewId="0">
      <pane ySplit="4" topLeftCell="A5" activePane="bottomLeft" state="frozenSplit"/>
      <selection pane="bottomLeft" activeCell="B28" sqref="B28"/>
    </sheetView>
  </sheetViews>
  <sheetFormatPr defaultRowHeight="14.4" x14ac:dyDescent="0.3"/>
  <cols>
    <col min="2" max="2" width="19.109375" customWidth="1"/>
    <col min="3" max="35" width="13.88671875" customWidth="1"/>
  </cols>
  <sheetData>
    <row r="1" spans="1:6" s="52" customFormat="1" ht="13.8" x14ac:dyDescent="0.25">
      <c r="A1" s="51" t="s">
        <v>50</v>
      </c>
    </row>
    <row r="2" spans="1:6" s="52" customFormat="1" ht="13.8" x14ac:dyDescent="0.25">
      <c r="A2" s="53"/>
    </row>
    <row r="3" spans="1:6" s="52" customFormat="1" ht="13.8" x14ac:dyDescent="0.25"/>
    <row r="4" spans="1:6" s="52" customFormat="1" ht="13.8" x14ac:dyDescent="0.25"/>
    <row r="7" spans="1:6" ht="14.4" customHeight="1" x14ac:dyDescent="0.3">
      <c r="B7" s="130"/>
      <c r="C7" s="129">
        <v>44166</v>
      </c>
      <c r="D7" s="128"/>
      <c r="E7" s="129">
        <v>44197</v>
      </c>
      <c r="F7" s="128"/>
    </row>
    <row r="8" spans="1:6" x14ac:dyDescent="0.3">
      <c r="B8" s="131"/>
      <c r="C8" s="101" t="s">
        <v>33</v>
      </c>
      <c r="D8" s="102" t="s">
        <v>34</v>
      </c>
      <c r="E8" s="61" t="s">
        <v>33</v>
      </c>
      <c r="F8" s="62" t="s">
        <v>34</v>
      </c>
    </row>
    <row r="9" spans="1:6" x14ac:dyDescent="0.3">
      <c r="B9" s="59" t="s">
        <v>48</v>
      </c>
      <c r="C9" s="64">
        <v>1950260</v>
      </c>
      <c r="D9" s="65">
        <v>63339</v>
      </c>
      <c r="E9" s="64">
        <v>1745959</v>
      </c>
      <c r="F9" s="65">
        <v>87407</v>
      </c>
    </row>
    <row r="10" spans="1:6" x14ac:dyDescent="0.3">
      <c r="B10" s="59" t="s">
        <v>47</v>
      </c>
      <c r="C10" s="63">
        <v>4978053</v>
      </c>
      <c r="D10" s="66">
        <v>166543</v>
      </c>
      <c r="E10" s="63">
        <v>4708439</v>
      </c>
      <c r="F10" s="66">
        <v>255705</v>
      </c>
    </row>
    <row r="11" spans="1:6" x14ac:dyDescent="0.3">
      <c r="B11" s="59" t="s">
        <v>46</v>
      </c>
      <c r="C11" s="63">
        <v>10886161</v>
      </c>
      <c r="D11" s="66">
        <v>489798</v>
      </c>
      <c r="E11" s="63">
        <v>10075542</v>
      </c>
      <c r="F11" s="66">
        <v>733276</v>
      </c>
    </row>
    <row r="12" spans="1:6" x14ac:dyDescent="0.3">
      <c r="B12" s="59" t="s">
        <v>45</v>
      </c>
      <c r="C12" s="63">
        <v>23995493</v>
      </c>
      <c r="D12" s="66">
        <v>1007212</v>
      </c>
      <c r="E12" s="63">
        <v>22267343</v>
      </c>
      <c r="F12" s="66">
        <v>1492222</v>
      </c>
    </row>
    <row r="13" spans="1:6" x14ac:dyDescent="0.3">
      <c r="B13" s="59" t="s">
        <v>44</v>
      </c>
      <c r="C13" s="67">
        <v>36360028</v>
      </c>
      <c r="D13" s="68">
        <v>2008288</v>
      </c>
      <c r="E13" s="67">
        <v>33208320</v>
      </c>
      <c r="F13" s="68">
        <v>2955879</v>
      </c>
    </row>
    <row r="14" spans="1:6" x14ac:dyDescent="0.3">
      <c r="B14" s="69" t="s">
        <v>10</v>
      </c>
      <c r="C14" s="70">
        <f t="shared" ref="C14:F14" si="0">SUM(C9:C13)</f>
        <v>78169995</v>
      </c>
      <c r="D14" s="71">
        <f t="shared" si="0"/>
        <v>3735180</v>
      </c>
      <c r="E14" s="70">
        <f t="shared" si="0"/>
        <v>72005603</v>
      </c>
      <c r="F14" s="71">
        <f t="shared" si="0"/>
        <v>5524489</v>
      </c>
    </row>
    <row r="17" spans="2:5" ht="14.4" customHeight="1" x14ac:dyDescent="0.3">
      <c r="B17" s="130"/>
      <c r="C17" s="126" t="s">
        <v>78</v>
      </c>
      <c r="D17" s="127"/>
      <c r="E17" s="128"/>
    </row>
    <row r="18" spans="2:5" x14ac:dyDescent="0.3">
      <c r="B18" s="131"/>
      <c r="C18" s="61" t="s">
        <v>33</v>
      </c>
      <c r="D18" s="54" t="s">
        <v>34</v>
      </c>
      <c r="E18" s="62" t="s">
        <v>11</v>
      </c>
    </row>
    <row r="19" spans="2:5" x14ac:dyDescent="0.3">
      <c r="B19" s="59" t="s">
        <v>48</v>
      </c>
      <c r="C19" s="13">
        <f>(E9/C9)-1</f>
        <v>-0.1047557761529232</v>
      </c>
      <c r="D19" s="4">
        <f>(F9/D9)-1</f>
        <v>0.37998705378992415</v>
      </c>
      <c r="E19" s="12">
        <f>(SUM(E9:F9)/SUM(C9:D9))-1</f>
        <v>-8.9507891094502967E-2</v>
      </c>
    </row>
    <row r="20" spans="2:5" x14ac:dyDescent="0.3">
      <c r="B20" s="59" t="s">
        <v>47</v>
      </c>
      <c r="C20" s="11">
        <f t="shared" ref="C20:D24" si="1">(E10/C10)-1</f>
        <v>-5.416053224021522E-2</v>
      </c>
      <c r="D20" s="5">
        <f t="shared" si="1"/>
        <v>0.53536924397903252</v>
      </c>
      <c r="E20" s="10">
        <f t="shared" ref="E20:E24" si="2">(SUM(E10:F10)/SUM(C10:D10))-1</f>
        <v>-3.5076029293651056E-2</v>
      </c>
    </row>
    <row r="21" spans="2:5" x14ac:dyDescent="0.3">
      <c r="B21" s="59" t="s">
        <v>46</v>
      </c>
      <c r="C21" s="11">
        <f t="shared" si="1"/>
        <v>-7.4463256606254524E-2</v>
      </c>
      <c r="D21" s="5">
        <f t="shared" si="1"/>
        <v>0.49709880399674966</v>
      </c>
      <c r="E21" s="10">
        <f t="shared" si="2"/>
        <v>-4.9854346345657552E-2</v>
      </c>
    </row>
    <row r="22" spans="2:5" x14ac:dyDescent="0.3">
      <c r="B22" s="59" t="s">
        <v>45</v>
      </c>
      <c r="C22" s="11">
        <f t="shared" si="1"/>
        <v>-7.2019774713526385E-2</v>
      </c>
      <c r="D22" s="5">
        <f t="shared" si="1"/>
        <v>0.48153715404502728</v>
      </c>
      <c r="E22" s="10">
        <f t="shared" si="2"/>
        <v>-4.9720220272166604E-2</v>
      </c>
    </row>
    <row r="23" spans="2:5" x14ac:dyDescent="0.3">
      <c r="B23" s="59" t="s">
        <v>44</v>
      </c>
      <c r="C23" s="11">
        <f t="shared" si="1"/>
        <v>-8.668057131309137E-2</v>
      </c>
      <c r="D23" s="5">
        <f t="shared" si="1"/>
        <v>0.47184019423508983</v>
      </c>
      <c r="E23" s="10">
        <f t="shared" si="2"/>
        <v>-5.7446279372803333E-2</v>
      </c>
    </row>
    <row r="24" spans="2:5" x14ac:dyDescent="0.3">
      <c r="B24" s="69" t="s">
        <v>10</v>
      </c>
      <c r="C24" s="9">
        <f t="shared" si="1"/>
        <v>-7.8858799978175798E-2</v>
      </c>
      <c r="D24" s="6">
        <f t="shared" si="1"/>
        <v>0.47904224160549158</v>
      </c>
      <c r="E24" s="8">
        <f t="shared" si="2"/>
        <v>-5.3416441635098177E-2</v>
      </c>
    </row>
  </sheetData>
  <mergeCells count="5">
    <mergeCell ref="C17:E17"/>
    <mergeCell ref="E7:F7"/>
    <mergeCell ref="B17:B18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showGridLines="0" workbookViewId="0">
      <pane ySplit="4" topLeftCell="A5" activePane="bottomLeft" state="frozenSplit"/>
      <selection pane="bottomLeft" activeCell="G40" sqref="G40"/>
    </sheetView>
  </sheetViews>
  <sheetFormatPr defaultRowHeight="14.4" x14ac:dyDescent="0.3"/>
  <cols>
    <col min="2" max="2" width="45.109375" customWidth="1"/>
    <col min="3" max="35" width="13.44140625" customWidth="1"/>
  </cols>
  <sheetData>
    <row r="1" spans="1:6" s="52" customFormat="1" ht="13.8" x14ac:dyDescent="0.25">
      <c r="A1" s="51" t="s">
        <v>67</v>
      </c>
    </row>
    <row r="2" spans="1:6" s="52" customFormat="1" ht="13.8" x14ac:dyDescent="0.25">
      <c r="A2" s="53"/>
    </row>
    <row r="3" spans="1:6" s="52" customFormat="1" ht="13.8" x14ac:dyDescent="0.25"/>
    <row r="4" spans="1:6" s="52" customFormat="1" ht="13.8" x14ac:dyDescent="0.25"/>
    <row r="7" spans="1:6" x14ac:dyDescent="0.3">
      <c r="B7" s="130" t="s">
        <v>66</v>
      </c>
      <c r="C7" s="129">
        <v>44166</v>
      </c>
      <c r="D7" s="128"/>
      <c r="E7" s="129">
        <v>44197</v>
      </c>
      <c r="F7" s="128"/>
    </row>
    <row r="8" spans="1:6" x14ac:dyDescent="0.3">
      <c r="B8" s="131"/>
      <c r="C8" s="101" t="s">
        <v>33</v>
      </c>
      <c r="D8" s="102" t="s">
        <v>34</v>
      </c>
      <c r="E8" s="61" t="s">
        <v>33</v>
      </c>
      <c r="F8" s="62" t="s">
        <v>34</v>
      </c>
    </row>
    <row r="9" spans="1:6" x14ac:dyDescent="0.3">
      <c r="B9" s="59" t="s">
        <v>65</v>
      </c>
      <c r="C9" s="63">
        <v>3608.2608695652175</v>
      </c>
      <c r="D9" s="66">
        <v>0.25</v>
      </c>
      <c r="E9" s="63">
        <v>3190</v>
      </c>
      <c r="F9" s="66">
        <v>0.2</v>
      </c>
    </row>
    <row r="10" spans="1:6" x14ac:dyDescent="0.3">
      <c r="B10" s="59" t="s">
        <v>64</v>
      </c>
      <c r="C10" s="63">
        <v>4106.173913043478</v>
      </c>
      <c r="D10" s="66">
        <v>424.375</v>
      </c>
      <c r="E10" s="63">
        <v>4168.666666666667</v>
      </c>
      <c r="F10" s="66">
        <v>484.3</v>
      </c>
    </row>
    <row r="11" spans="1:6" x14ac:dyDescent="0.3">
      <c r="B11" s="59" t="s">
        <v>63</v>
      </c>
      <c r="C11" s="63">
        <v>206125.04347826086</v>
      </c>
      <c r="D11" s="66">
        <v>27126.125</v>
      </c>
      <c r="E11" s="63">
        <v>205400.42857142858</v>
      </c>
      <c r="F11" s="66">
        <v>32326.6</v>
      </c>
    </row>
    <row r="12" spans="1:6" x14ac:dyDescent="0.3">
      <c r="B12" s="59" t="s">
        <v>62</v>
      </c>
      <c r="C12" s="63">
        <v>191848.60869565216</v>
      </c>
      <c r="D12" s="66">
        <v>19861.625</v>
      </c>
      <c r="E12" s="63">
        <v>196100.09523809524</v>
      </c>
      <c r="F12" s="66">
        <v>23267.200000000001</v>
      </c>
    </row>
    <row r="13" spans="1:6" x14ac:dyDescent="0.3">
      <c r="B13" s="59" t="s">
        <v>61</v>
      </c>
      <c r="C13" s="63">
        <v>43769.521739130432</v>
      </c>
      <c r="D13" s="66">
        <v>6563</v>
      </c>
      <c r="E13" s="63">
        <v>44317.571428571428</v>
      </c>
      <c r="F13" s="66">
        <v>7657.2</v>
      </c>
    </row>
    <row r="14" spans="1:6" x14ac:dyDescent="0.3">
      <c r="B14" s="59" t="s">
        <v>60</v>
      </c>
      <c r="C14" s="63">
        <v>94064.173913043473</v>
      </c>
      <c r="D14" s="66">
        <v>9075.125</v>
      </c>
      <c r="E14" s="63">
        <v>98740.476190476184</v>
      </c>
      <c r="F14" s="66">
        <v>10464.700000000001</v>
      </c>
    </row>
    <row r="15" spans="1:6" x14ac:dyDescent="0.3">
      <c r="B15" s="59" t="s">
        <v>59</v>
      </c>
      <c r="C15" s="63">
        <v>95337.739130434784</v>
      </c>
      <c r="D15" s="66">
        <v>10501.25</v>
      </c>
      <c r="E15" s="63">
        <v>99759.666666666672</v>
      </c>
      <c r="F15" s="66">
        <v>12295.2</v>
      </c>
    </row>
    <row r="16" spans="1:6" x14ac:dyDescent="0.3">
      <c r="B16" s="59" t="s">
        <v>58</v>
      </c>
      <c r="C16" s="63">
        <v>4075.1739130434785</v>
      </c>
      <c r="D16" s="66">
        <v>37.125</v>
      </c>
      <c r="E16" s="63">
        <v>4549.333333333333</v>
      </c>
      <c r="F16" s="66">
        <v>39.1</v>
      </c>
    </row>
    <row r="17" spans="2:6" x14ac:dyDescent="0.3">
      <c r="B17" s="72" t="s">
        <v>80</v>
      </c>
      <c r="C17" s="63">
        <v>63512.478260869568</v>
      </c>
      <c r="D17" s="66">
        <v>10814.625</v>
      </c>
      <c r="E17" s="63">
        <v>70643.761904761908</v>
      </c>
      <c r="F17" s="66">
        <v>13412.2</v>
      </c>
    </row>
    <row r="18" spans="2:6" x14ac:dyDescent="0.3">
      <c r="B18" s="59" t="s">
        <v>57</v>
      </c>
      <c r="C18" s="63">
        <v>216437.08695652173</v>
      </c>
      <c r="D18" s="66">
        <v>20817.875</v>
      </c>
      <c r="E18" s="63">
        <v>224211.38095238095</v>
      </c>
      <c r="F18" s="66">
        <v>25570.5</v>
      </c>
    </row>
    <row r="19" spans="2:6" x14ac:dyDescent="0.3">
      <c r="B19" s="59" t="s">
        <v>56</v>
      </c>
      <c r="C19" s="63">
        <v>232931.08695652173</v>
      </c>
      <c r="D19" s="66">
        <v>24430.375</v>
      </c>
      <c r="E19" s="63">
        <v>223478.52380952382</v>
      </c>
      <c r="F19" s="66">
        <v>28407.5</v>
      </c>
    </row>
    <row r="20" spans="2:6" x14ac:dyDescent="0.3">
      <c r="B20" s="59" t="s">
        <v>55</v>
      </c>
      <c r="C20" s="63">
        <v>293.6521739130435</v>
      </c>
      <c r="D20" s="66">
        <v>0</v>
      </c>
      <c r="E20" s="63">
        <v>275.14285714285717</v>
      </c>
      <c r="F20" s="66">
        <v>0</v>
      </c>
    </row>
    <row r="21" spans="2:6" x14ac:dyDescent="0.3">
      <c r="B21" s="59" t="s">
        <v>54</v>
      </c>
      <c r="C21" s="63">
        <v>928.304347826087</v>
      </c>
      <c r="D21" s="66">
        <v>0</v>
      </c>
      <c r="E21" s="63">
        <v>175.47619047619048</v>
      </c>
      <c r="F21" s="66">
        <v>0</v>
      </c>
    </row>
    <row r="22" spans="2:6" x14ac:dyDescent="0.3">
      <c r="B22" s="59" t="s">
        <v>53</v>
      </c>
      <c r="C22" s="63">
        <v>101668.08695652174</v>
      </c>
      <c r="D22" s="66">
        <v>17065.375</v>
      </c>
      <c r="E22" s="63">
        <v>102446.57142857143</v>
      </c>
      <c r="F22" s="66">
        <v>20174.900000000001</v>
      </c>
    </row>
    <row r="23" spans="2:6" x14ac:dyDescent="0.3">
      <c r="B23" s="59" t="s">
        <v>81</v>
      </c>
      <c r="C23" s="63" t="s">
        <v>71</v>
      </c>
      <c r="D23" s="66" t="s">
        <v>71</v>
      </c>
      <c r="E23" s="63">
        <v>6079.0952380952385</v>
      </c>
      <c r="F23" s="66">
        <v>691.7</v>
      </c>
    </row>
    <row r="24" spans="2:6" x14ac:dyDescent="0.3">
      <c r="B24" s="59" t="s">
        <v>52</v>
      </c>
      <c r="C24" s="63">
        <v>237.30434782608697</v>
      </c>
      <c r="D24" s="66">
        <v>0</v>
      </c>
      <c r="E24" s="63">
        <v>237.42857142857142</v>
      </c>
      <c r="F24" s="66">
        <v>0</v>
      </c>
    </row>
    <row r="25" spans="2:6" x14ac:dyDescent="0.3">
      <c r="B25" s="59" t="s">
        <v>51</v>
      </c>
      <c r="C25" s="63">
        <v>776.43478260869563</v>
      </c>
      <c r="D25" s="66">
        <v>2.25</v>
      </c>
      <c r="E25" s="63">
        <v>786.95238095238096</v>
      </c>
      <c r="F25" s="66">
        <v>1.4</v>
      </c>
    </row>
    <row r="28" spans="2:6" ht="15" customHeight="1" x14ac:dyDescent="0.3">
      <c r="B28" s="130"/>
      <c r="C28" s="126" t="s">
        <v>79</v>
      </c>
      <c r="D28" s="127"/>
      <c r="E28" s="128"/>
    </row>
    <row r="29" spans="2:6" x14ac:dyDescent="0.3">
      <c r="B29" s="131"/>
      <c r="C29" s="61" t="s">
        <v>33</v>
      </c>
      <c r="D29" s="54" t="s">
        <v>34</v>
      </c>
      <c r="E29" s="62" t="s">
        <v>11</v>
      </c>
    </row>
    <row r="30" spans="2:6" x14ac:dyDescent="0.3">
      <c r="B30" s="59" t="s">
        <v>65</v>
      </c>
      <c r="C30" s="16">
        <f t="shared" ref="C30:D37" si="0">(E9/C9)-1</f>
        <v>-0.11591758043137734</v>
      </c>
      <c r="D30" s="17">
        <f t="shared" si="0"/>
        <v>-0.19999999999999996</v>
      </c>
      <c r="E30" s="18">
        <f t="shared" ref="E30:E37" si="1">(SUM(E9:F9)/SUM(C9:D9))-1</f>
        <v>-0.1159234057165579</v>
      </c>
    </row>
    <row r="31" spans="2:6" x14ac:dyDescent="0.3">
      <c r="B31" s="59" t="s">
        <v>64</v>
      </c>
      <c r="C31" s="19">
        <f t="shared" si="0"/>
        <v>1.5219217438569022E-2</v>
      </c>
      <c r="D31" s="20">
        <f t="shared" si="0"/>
        <v>0.14120765832106041</v>
      </c>
      <c r="E31" s="21">
        <f t="shared" si="1"/>
        <v>2.7020512519078554E-2</v>
      </c>
    </row>
    <row r="32" spans="2:6" x14ac:dyDescent="0.3">
      <c r="B32" s="59" t="s">
        <v>63</v>
      </c>
      <c r="C32" s="19">
        <f t="shared" si="0"/>
        <v>-3.515414209766865E-3</v>
      </c>
      <c r="D32" s="20">
        <f t="shared" si="0"/>
        <v>0.19171462934716987</v>
      </c>
      <c r="E32" s="21">
        <f t="shared" si="1"/>
        <v>1.9189014667615245E-2</v>
      </c>
    </row>
    <row r="33" spans="2:11" x14ac:dyDescent="0.3">
      <c r="B33" s="59" t="s">
        <v>62</v>
      </c>
      <c r="C33" s="19">
        <f t="shared" si="0"/>
        <v>2.2160632653779766E-2</v>
      </c>
      <c r="D33" s="20">
        <f t="shared" si="0"/>
        <v>0.1714650739806034</v>
      </c>
      <c r="E33" s="21">
        <f t="shared" si="1"/>
        <v>3.6167649568847215E-2</v>
      </c>
    </row>
    <row r="34" spans="2:11" x14ac:dyDescent="0.3">
      <c r="B34" s="59" t="s">
        <v>61</v>
      </c>
      <c r="C34" s="19">
        <f t="shared" si="0"/>
        <v>1.252126291686273E-2</v>
      </c>
      <c r="D34" s="20">
        <f t="shared" si="0"/>
        <v>0.16672253542587234</v>
      </c>
      <c r="E34" s="21">
        <f t="shared" si="1"/>
        <v>3.2628003380252846E-2</v>
      </c>
    </row>
    <row r="35" spans="2:11" x14ac:dyDescent="0.3">
      <c r="B35" s="59" t="s">
        <v>60</v>
      </c>
      <c r="C35" s="19">
        <f t="shared" si="0"/>
        <v>4.9713956790346847E-2</v>
      </c>
      <c r="D35" s="20">
        <f t="shared" si="0"/>
        <v>0.15311910304265797</v>
      </c>
      <c r="E35" s="21">
        <f t="shared" si="1"/>
        <v>5.8812473435046586E-2</v>
      </c>
    </row>
    <row r="36" spans="2:11" x14ac:dyDescent="0.3">
      <c r="B36" s="59" t="s">
        <v>59</v>
      </c>
      <c r="C36" s="19">
        <f t="shared" si="0"/>
        <v>4.6381711760356437E-2</v>
      </c>
      <c r="D36" s="20">
        <f t="shared" si="0"/>
        <v>0.17083204380430916</v>
      </c>
      <c r="E36" s="21">
        <f t="shared" si="1"/>
        <v>5.8729562586538941E-2</v>
      </c>
    </row>
    <row r="37" spans="2:11" x14ac:dyDescent="0.3">
      <c r="B37" s="59" t="s">
        <v>58</v>
      </c>
      <c r="C37" s="19">
        <f t="shared" si="0"/>
        <v>0.11635317422213665</v>
      </c>
      <c r="D37" s="20">
        <f t="shared" si="0"/>
        <v>5.3198653198653245E-2</v>
      </c>
      <c r="E37" s="21">
        <f t="shared" si="1"/>
        <v>0.11578302802348395</v>
      </c>
    </row>
    <row r="38" spans="2:11" x14ac:dyDescent="0.3">
      <c r="B38" s="72" t="s">
        <v>80</v>
      </c>
      <c r="C38" s="19" t="s">
        <v>71</v>
      </c>
      <c r="D38" s="20" t="s">
        <v>71</v>
      </c>
      <c r="E38" s="21" t="s">
        <v>71</v>
      </c>
    </row>
    <row r="39" spans="2:11" x14ac:dyDescent="0.3">
      <c r="B39" s="59" t="s">
        <v>57</v>
      </c>
      <c r="C39" s="19">
        <f t="shared" ref="C39:D43" si="2">(E18/C18)-1</f>
        <v>3.59194170702406E-2</v>
      </c>
      <c r="D39" s="20">
        <f t="shared" si="2"/>
        <v>0.22829539518322606</v>
      </c>
      <c r="E39" s="21">
        <f t="shared" ref="E39:E43" si="3">(SUM(E18:F18)/SUM(C18:D18))-1</f>
        <v>5.2799397292077943E-2</v>
      </c>
    </row>
    <row r="40" spans="2:11" x14ac:dyDescent="0.3">
      <c r="B40" s="59" t="s">
        <v>56</v>
      </c>
      <c r="C40" s="19">
        <f t="shared" si="2"/>
        <v>-4.058094293254344E-2</v>
      </c>
      <c r="D40" s="20">
        <f t="shared" si="2"/>
        <v>0.16279426738230574</v>
      </c>
      <c r="E40" s="21">
        <f t="shared" si="3"/>
        <v>-2.1275283818223412E-2</v>
      </c>
    </row>
    <row r="41" spans="2:11" x14ac:dyDescent="0.3">
      <c r="B41" s="59" t="s">
        <v>55</v>
      </c>
      <c r="C41" s="19">
        <f t="shared" si="2"/>
        <v>-6.3031431109606961E-2</v>
      </c>
      <c r="D41" s="20" t="s">
        <v>71</v>
      </c>
      <c r="E41" s="21">
        <f t="shared" si="3"/>
        <v>-6.3031431109606961E-2</v>
      </c>
    </row>
    <row r="42" spans="2:11" x14ac:dyDescent="0.3">
      <c r="B42" s="59" t="s">
        <v>54</v>
      </c>
      <c r="C42" s="19">
        <f t="shared" si="2"/>
        <v>-0.81097127155859772</v>
      </c>
      <c r="D42" s="20" t="s">
        <v>71</v>
      </c>
      <c r="E42" s="21">
        <f t="shared" si="3"/>
        <v>-0.81097127155859772</v>
      </c>
    </row>
    <row r="43" spans="2:11" x14ac:dyDescent="0.3">
      <c r="B43" s="59" t="s">
        <v>53</v>
      </c>
      <c r="C43" s="19">
        <f t="shared" si="2"/>
        <v>7.6571173448223284E-3</v>
      </c>
      <c r="D43" s="20">
        <f t="shared" si="2"/>
        <v>0.18221252096716323</v>
      </c>
      <c r="E43" s="21">
        <f t="shared" si="3"/>
        <v>3.2745692814662775E-2</v>
      </c>
    </row>
    <row r="44" spans="2:11" x14ac:dyDescent="0.3">
      <c r="B44" s="59" t="s">
        <v>81</v>
      </c>
      <c r="C44" s="19" t="s">
        <v>71</v>
      </c>
      <c r="D44" s="20" t="s">
        <v>71</v>
      </c>
      <c r="E44" s="21" t="s">
        <v>71</v>
      </c>
    </row>
    <row r="45" spans="2:11" x14ac:dyDescent="0.3">
      <c r="B45" s="59" t="s">
        <v>52</v>
      </c>
      <c r="C45" s="19">
        <f t="shared" ref="C45:D46" si="4">(E24/C24)-1</f>
        <v>5.2347798775054244E-4</v>
      </c>
      <c r="D45" s="20"/>
      <c r="E45" s="21">
        <f t="shared" ref="E45:E46" si="5">(SUM(E24:F24)/SUM(C24:D24))-1</f>
        <v>5.2347798775054244E-4</v>
      </c>
    </row>
    <row r="46" spans="2:11" x14ac:dyDescent="0.3">
      <c r="B46" s="59" t="s">
        <v>51</v>
      </c>
      <c r="C46" s="19">
        <f t="shared" si="4"/>
        <v>1.3546016457876675E-2</v>
      </c>
      <c r="D46" s="20">
        <f t="shared" si="4"/>
        <v>-0.37777777777777777</v>
      </c>
      <c r="E46" s="21">
        <f t="shared" si="5"/>
        <v>1.2415291218736302E-2</v>
      </c>
    </row>
    <row r="47" spans="2:11" x14ac:dyDescent="0.3">
      <c r="K47" s="73"/>
    </row>
    <row r="50" spans="2:3" x14ac:dyDescent="0.3">
      <c r="B50" s="104" t="s">
        <v>81</v>
      </c>
      <c r="C50" s="105" t="s">
        <v>82</v>
      </c>
    </row>
  </sheetData>
  <mergeCells count="5">
    <mergeCell ref="C28:E28"/>
    <mergeCell ref="E7:F7"/>
    <mergeCell ref="B28:B29"/>
    <mergeCell ref="C7:D7"/>
    <mergeCell ref="B7:B8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workbookViewId="0">
      <pane ySplit="4" topLeftCell="A5" activePane="bottomLeft" state="frozenSplit"/>
      <selection pane="bottomLeft" activeCell="E23" sqref="E23"/>
    </sheetView>
  </sheetViews>
  <sheetFormatPr defaultRowHeight="14.4" x14ac:dyDescent="0.3"/>
  <cols>
    <col min="2" max="2" width="11.33203125" bestFit="1" customWidth="1"/>
    <col min="3" max="3" width="15.44140625" customWidth="1"/>
    <col min="4" max="15" width="14.5546875" customWidth="1"/>
    <col min="16" max="18" width="18.88671875" customWidth="1"/>
    <col min="19" max="26" width="19.44140625" customWidth="1"/>
  </cols>
  <sheetData>
    <row r="1" spans="1:6" s="75" customFormat="1" ht="13.8" x14ac:dyDescent="0.25">
      <c r="A1" s="74" t="s">
        <v>68</v>
      </c>
    </row>
    <row r="2" spans="1:6" s="75" customFormat="1" ht="13.8" x14ac:dyDescent="0.25">
      <c r="A2" s="76"/>
    </row>
    <row r="3" spans="1:6" s="75" customFormat="1" ht="13.8" x14ac:dyDescent="0.25"/>
    <row r="4" spans="1:6" s="75" customFormat="1" ht="13.8" x14ac:dyDescent="0.25"/>
    <row r="7" spans="1:6" ht="41.4" x14ac:dyDescent="0.3">
      <c r="B7" s="77"/>
      <c r="C7" s="78" t="s">
        <v>2</v>
      </c>
      <c r="D7" s="103">
        <v>44166</v>
      </c>
      <c r="E7" s="103">
        <v>44197</v>
      </c>
      <c r="F7" s="78" t="s">
        <v>79</v>
      </c>
    </row>
    <row r="8" spans="1:6" x14ac:dyDescent="0.3">
      <c r="B8" s="132" t="s">
        <v>12</v>
      </c>
      <c r="C8" s="79" t="s">
        <v>4</v>
      </c>
      <c r="D8" s="80">
        <v>14186566</v>
      </c>
      <c r="E8" s="80">
        <v>14722099</v>
      </c>
      <c r="F8" s="14">
        <f>(E8/D8)-1</f>
        <v>3.774930451809122E-2</v>
      </c>
    </row>
    <row r="9" spans="1:6" x14ac:dyDescent="0.3">
      <c r="B9" s="133"/>
      <c r="C9" s="81" t="s">
        <v>5</v>
      </c>
      <c r="D9" s="82">
        <v>16567278</v>
      </c>
      <c r="E9" s="82">
        <v>14175103</v>
      </c>
      <c r="F9" s="15">
        <f t="shared" ref="F9:F17" si="0">(E9/D9)-1</f>
        <v>-0.14439155303605089</v>
      </c>
    </row>
    <row r="10" spans="1:6" x14ac:dyDescent="0.3">
      <c r="B10" s="133"/>
      <c r="C10" s="81" t="s">
        <v>6</v>
      </c>
      <c r="D10" s="82">
        <v>16679976</v>
      </c>
      <c r="E10" s="82">
        <v>13688419</v>
      </c>
      <c r="F10" s="15">
        <f t="shared" si="0"/>
        <v>-0.17935019810580066</v>
      </c>
    </row>
    <row r="11" spans="1:6" x14ac:dyDescent="0.3">
      <c r="B11" s="133"/>
      <c r="C11" s="81" t="s">
        <v>7</v>
      </c>
      <c r="D11" s="82">
        <v>16638384</v>
      </c>
      <c r="E11" s="82">
        <v>14122515</v>
      </c>
      <c r="F11" s="15">
        <f t="shared" si="0"/>
        <v>-0.15120873517524303</v>
      </c>
    </row>
    <row r="12" spans="1:6" x14ac:dyDescent="0.3">
      <c r="B12" s="133"/>
      <c r="C12" s="83" t="s">
        <v>8</v>
      </c>
      <c r="D12" s="82">
        <v>14097791</v>
      </c>
      <c r="E12" s="82">
        <v>15297467</v>
      </c>
      <c r="F12" s="15">
        <f t="shared" si="0"/>
        <v>8.5096736077304502E-2</v>
      </c>
    </row>
    <row r="13" spans="1:6" x14ac:dyDescent="0.3">
      <c r="B13" s="134"/>
      <c r="C13" s="84" t="s">
        <v>11</v>
      </c>
      <c r="D13" s="85">
        <f t="shared" ref="D13:E13" si="1">SUM(D8:D12)</f>
        <v>78169995</v>
      </c>
      <c r="E13" s="85">
        <f t="shared" si="1"/>
        <v>72005603</v>
      </c>
      <c r="F13" s="32">
        <f t="shared" si="0"/>
        <v>-7.8858799978175798E-2</v>
      </c>
    </row>
    <row r="14" spans="1:6" x14ac:dyDescent="0.3">
      <c r="B14" s="132" t="s">
        <v>13</v>
      </c>
      <c r="C14" s="79" t="s">
        <v>9</v>
      </c>
      <c r="D14" s="82">
        <v>2250728</v>
      </c>
      <c r="E14" s="82">
        <v>3308756</v>
      </c>
      <c r="F14" s="15">
        <f t="shared" si="0"/>
        <v>0.47008256883994859</v>
      </c>
    </row>
    <row r="15" spans="1:6" x14ac:dyDescent="0.3">
      <c r="B15" s="133"/>
      <c r="C15" s="83" t="s">
        <v>3</v>
      </c>
      <c r="D15" s="82">
        <v>1484452</v>
      </c>
      <c r="E15" s="82">
        <v>2215733</v>
      </c>
      <c r="F15" s="15">
        <f t="shared" si="0"/>
        <v>0.49262690878519488</v>
      </c>
    </row>
    <row r="16" spans="1:6" x14ac:dyDescent="0.3">
      <c r="B16" s="134"/>
      <c r="C16" s="84" t="s">
        <v>11</v>
      </c>
      <c r="D16" s="85">
        <f t="shared" ref="D16:E16" si="2">SUM(D14:D15)</f>
        <v>3735180</v>
      </c>
      <c r="E16" s="85">
        <f t="shared" si="2"/>
        <v>5524489</v>
      </c>
      <c r="F16" s="32">
        <f t="shared" si="0"/>
        <v>0.47904224160549158</v>
      </c>
    </row>
    <row r="17" spans="3:6" x14ac:dyDescent="0.3">
      <c r="C17" s="86" t="s">
        <v>0</v>
      </c>
      <c r="D17" s="87">
        <f t="shared" ref="D17:E17" si="3">SUM(D16,D13)</f>
        <v>81905175</v>
      </c>
      <c r="E17" s="87">
        <f t="shared" si="3"/>
        <v>77530092</v>
      </c>
      <c r="F17" s="106">
        <f t="shared" si="0"/>
        <v>-5.3416441635098177E-2</v>
      </c>
    </row>
  </sheetData>
  <mergeCells count="2">
    <mergeCell ref="B8:B13"/>
    <mergeCell ref="B14:B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8"/>
  <dimension ref="A1:AH17"/>
  <sheetViews>
    <sheetView workbookViewId="0">
      <selection activeCell="E34" sqref="E34"/>
    </sheetView>
  </sheetViews>
  <sheetFormatPr defaultColWidth="9.109375" defaultRowHeight="13.8" x14ac:dyDescent="0.25"/>
  <cols>
    <col min="1" max="1" width="10.88671875" style="33" customWidth="1"/>
    <col min="2" max="2" width="13.6640625" style="33" bestFit="1" customWidth="1"/>
    <col min="3" max="3" width="17.6640625" style="33" bestFit="1" customWidth="1"/>
    <col min="4" max="4" width="19.5546875" style="33" bestFit="1" customWidth="1"/>
    <col min="5" max="5" width="24.33203125" style="33" bestFit="1" customWidth="1"/>
    <col min="6" max="6" width="19.5546875" style="33" bestFit="1" customWidth="1"/>
    <col min="7" max="7" width="23.44140625" style="33" bestFit="1" customWidth="1"/>
    <col min="8" max="8" width="17.5546875" style="33" bestFit="1" customWidth="1"/>
    <col min="9" max="9" width="24" style="33" bestFit="1" customWidth="1"/>
    <col min="10" max="10" width="24.33203125" style="33" bestFit="1" customWidth="1"/>
    <col min="11" max="11" width="19.5546875" style="33" bestFit="1" customWidth="1"/>
    <col min="12" max="12" width="24.33203125" style="33" bestFit="1" customWidth="1"/>
    <col min="13" max="13" width="20.6640625" style="33" bestFit="1" customWidth="1"/>
    <col min="14" max="14" width="24.5546875" style="33" bestFit="1" customWidth="1"/>
    <col min="15" max="15" width="18.6640625" style="33" bestFit="1" customWidth="1"/>
    <col min="16" max="16" width="25.109375" style="33" bestFit="1" customWidth="1"/>
    <col min="17" max="17" width="25.5546875" style="33" bestFit="1" customWidth="1"/>
    <col min="18" max="18" width="20.6640625" style="33" bestFit="1" customWidth="1"/>
    <col min="19" max="19" width="25.5546875" style="33" bestFit="1" customWidth="1"/>
    <col min="20" max="20" width="20.6640625" style="33" bestFit="1" customWidth="1"/>
    <col min="21" max="21" width="24.5546875" style="33" bestFit="1" customWidth="1"/>
    <col min="22" max="22" width="18.6640625" style="33" bestFit="1" customWidth="1"/>
    <col min="23" max="23" width="25.109375" style="33" bestFit="1" customWidth="1"/>
    <col min="24" max="24" width="25.5546875" style="33" bestFit="1" customWidth="1"/>
    <col min="25" max="25" width="20.6640625" style="33" bestFit="1" customWidth="1"/>
    <col min="26" max="26" width="25.5546875" style="33" bestFit="1" customWidth="1"/>
    <col min="27" max="27" width="20.6640625" style="33" bestFit="1" customWidth="1"/>
    <col min="28" max="28" width="24.5546875" style="33" bestFit="1" customWidth="1"/>
    <col min="29" max="29" width="18.6640625" style="33" bestFit="1" customWidth="1"/>
    <col min="30" max="30" width="25.109375" style="33" bestFit="1" customWidth="1"/>
    <col min="31" max="31" width="25.5546875" style="33" bestFit="1" customWidth="1"/>
    <col min="32" max="32" width="20.6640625" style="33" bestFit="1" customWidth="1"/>
    <col min="33" max="33" width="25.5546875" style="33" bestFit="1" customWidth="1"/>
    <col min="34" max="34" width="20.6640625" style="33" bestFit="1" customWidth="1"/>
    <col min="35" max="16384" width="9.109375" style="33"/>
  </cols>
  <sheetData>
    <row r="1" spans="1:34" x14ac:dyDescent="0.25">
      <c r="A1" s="2" t="s">
        <v>72</v>
      </c>
    </row>
    <row r="2" spans="1:34" x14ac:dyDescent="0.25">
      <c r="A2" s="2"/>
    </row>
    <row r="3" spans="1:34" ht="14.4" x14ac:dyDescent="0.25">
      <c r="A3" s="30" t="s">
        <v>70</v>
      </c>
    </row>
    <row r="4" spans="1:34" x14ac:dyDescent="0.25"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</row>
    <row r="5" spans="1:34" x14ac:dyDescent="0.25">
      <c r="B5" s="75"/>
      <c r="C5" s="75"/>
      <c r="D5" s="88">
        <v>44197</v>
      </c>
      <c r="E5" s="88">
        <v>44198</v>
      </c>
      <c r="F5" s="88">
        <v>44199</v>
      </c>
      <c r="G5" s="88">
        <v>44200</v>
      </c>
      <c r="H5" s="88">
        <v>44201</v>
      </c>
      <c r="I5" s="88">
        <v>44202</v>
      </c>
      <c r="J5" s="88">
        <v>44203</v>
      </c>
      <c r="K5" s="88">
        <v>44204</v>
      </c>
      <c r="L5" s="88">
        <v>44205</v>
      </c>
      <c r="M5" s="88">
        <v>44206</v>
      </c>
      <c r="N5" s="88">
        <v>44207</v>
      </c>
      <c r="O5" s="88">
        <v>44208</v>
      </c>
      <c r="P5" s="88">
        <v>44209</v>
      </c>
      <c r="Q5" s="88">
        <v>44210</v>
      </c>
      <c r="R5" s="88">
        <v>44211</v>
      </c>
      <c r="S5" s="88">
        <v>44212</v>
      </c>
      <c r="T5" s="88">
        <v>44213</v>
      </c>
      <c r="U5" s="88">
        <v>44214</v>
      </c>
      <c r="V5" s="88">
        <v>44215</v>
      </c>
      <c r="W5" s="88">
        <v>44216</v>
      </c>
      <c r="X5" s="88">
        <v>44217</v>
      </c>
      <c r="Y5" s="88">
        <v>44218</v>
      </c>
      <c r="Z5" s="88">
        <v>44219</v>
      </c>
      <c r="AA5" s="88">
        <v>44220</v>
      </c>
      <c r="AB5" s="88">
        <v>44221</v>
      </c>
      <c r="AC5" s="88">
        <v>44222</v>
      </c>
      <c r="AD5" s="88">
        <v>44223</v>
      </c>
      <c r="AE5" s="88">
        <v>44224</v>
      </c>
      <c r="AF5" s="88">
        <v>44225</v>
      </c>
      <c r="AG5" s="88">
        <v>44226</v>
      </c>
      <c r="AH5" s="88">
        <v>44227</v>
      </c>
    </row>
    <row r="6" spans="1:34" x14ac:dyDescent="0.25">
      <c r="B6" s="138" t="s">
        <v>18</v>
      </c>
      <c r="C6" s="89" t="s">
        <v>20</v>
      </c>
      <c r="D6" s="34">
        <v>20742</v>
      </c>
      <c r="E6" s="34">
        <v>9181</v>
      </c>
      <c r="F6" s="34">
        <v>23319</v>
      </c>
      <c r="G6" s="34">
        <v>85622</v>
      </c>
      <c r="H6" s="34">
        <v>81695</v>
      </c>
      <c r="I6" s="34">
        <v>74160</v>
      </c>
      <c r="J6" s="34">
        <v>69872</v>
      </c>
      <c r="K6" s="34">
        <v>85034</v>
      </c>
      <c r="L6" s="34">
        <v>34240</v>
      </c>
      <c r="M6" s="34">
        <v>23236</v>
      </c>
      <c r="N6" s="34">
        <v>79866</v>
      </c>
      <c r="O6" s="34">
        <v>75539</v>
      </c>
      <c r="P6" s="34">
        <v>72763</v>
      </c>
      <c r="Q6" s="34">
        <v>81820</v>
      </c>
      <c r="R6" s="34">
        <v>80764</v>
      </c>
      <c r="S6" s="34">
        <v>34482</v>
      </c>
      <c r="T6" s="34">
        <v>20955</v>
      </c>
      <c r="U6" s="34">
        <v>67966</v>
      </c>
      <c r="V6" s="34">
        <v>76027</v>
      </c>
      <c r="W6" s="34">
        <v>79264</v>
      </c>
      <c r="X6" s="34">
        <v>83119</v>
      </c>
      <c r="Y6" s="34">
        <v>84087</v>
      </c>
      <c r="Z6" s="34">
        <v>39873</v>
      </c>
      <c r="AA6" s="34">
        <v>27699</v>
      </c>
      <c r="AB6" s="34">
        <v>79014</v>
      </c>
      <c r="AC6" s="34">
        <v>77998</v>
      </c>
      <c r="AD6" s="34">
        <v>75774</v>
      </c>
      <c r="AE6" s="34">
        <v>70746</v>
      </c>
      <c r="AF6" s="34">
        <v>62067</v>
      </c>
      <c r="AG6" s="34">
        <v>41518</v>
      </c>
      <c r="AH6" s="34">
        <v>30371</v>
      </c>
    </row>
    <row r="7" spans="1:34" x14ac:dyDescent="0.25">
      <c r="B7" s="139"/>
      <c r="C7" s="89" t="s">
        <v>19</v>
      </c>
      <c r="D7" s="34">
        <v>20472</v>
      </c>
      <c r="E7" s="34">
        <v>9954</v>
      </c>
      <c r="F7" s="34">
        <v>21126</v>
      </c>
      <c r="G7" s="34">
        <v>83128</v>
      </c>
      <c r="H7" s="34">
        <v>78966</v>
      </c>
      <c r="I7" s="34">
        <v>68643</v>
      </c>
      <c r="J7" s="34">
        <v>69398</v>
      </c>
      <c r="K7" s="34">
        <v>81874</v>
      </c>
      <c r="L7" s="34">
        <v>32789</v>
      </c>
      <c r="M7" s="34">
        <v>21288</v>
      </c>
      <c r="N7" s="34">
        <v>80258</v>
      </c>
      <c r="O7" s="34">
        <v>78366</v>
      </c>
      <c r="P7" s="34">
        <v>73147</v>
      </c>
      <c r="Q7" s="34">
        <v>79140</v>
      </c>
      <c r="R7" s="34">
        <v>78946</v>
      </c>
      <c r="S7" s="34">
        <v>33328</v>
      </c>
      <c r="T7" s="34">
        <v>19579</v>
      </c>
      <c r="U7" s="34">
        <v>65242</v>
      </c>
      <c r="V7" s="34">
        <v>73644</v>
      </c>
      <c r="W7" s="34">
        <v>77440</v>
      </c>
      <c r="X7" s="34">
        <v>79916</v>
      </c>
      <c r="Y7" s="34">
        <v>83537</v>
      </c>
      <c r="Z7" s="34">
        <v>37871</v>
      </c>
      <c r="AA7" s="34">
        <v>25018</v>
      </c>
      <c r="AB7" s="34">
        <v>76072</v>
      </c>
      <c r="AC7" s="34">
        <v>76748</v>
      </c>
      <c r="AD7" s="34">
        <v>74251</v>
      </c>
      <c r="AE7" s="34">
        <v>68054</v>
      </c>
      <c r="AF7" s="34">
        <v>61605</v>
      </c>
      <c r="AG7" s="34">
        <v>39880</v>
      </c>
      <c r="AH7" s="34">
        <v>27692</v>
      </c>
    </row>
    <row r="8" spans="1:34" x14ac:dyDescent="0.25">
      <c r="B8" s="140"/>
      <c r="C8" s="90" t="s">
        <v>11</v>
      </c>
      <c r="D8" s="90">
        <v>41214</v>
      </c>
      <c r="E8" s="90">
        <v>19135</v>
      </c>
      <c r="F8" s="90">
        <v>44445</v>
      </c>
      <c r="G8" s="90">
        <v>168750</v>
      </c>
      <c r="H8" s="90">
        <v>160661</v>
      </c>
      <c r="I8" s="90">
        <v>142803</v>
      </c>
      <c r="J8" s="90">
        <v>139270</v>
      </c>
      <c r="K8" s="90">
        <v>166908</v>
      </c>
      <c r="L8" s="90">
        <v>67029</v>
      </c>
      <c r="M8" s="90">
        <v>44524</v>
      </c>
      <c r="N8" s="90">
        <v>160124</v>
      </c>
      <c r="O8" s="90">
        <v>153905</v>
      </c>
      <c r="P8" s="90">
        <v>145910</v>
      </c>
      <c r="Q8" s="90">
        <v>160960</v>
      </c>
      <c r="R8" s="90">
        <v>159710</v>
      </c>
      <c r="S8" s="90">
        <v>67810</v>
      </c>
      <c r="T8" s="90">
        <v>40534</v>
      </c>
      <c r="U8" s="90">
        <v>133208</v>
      </c>
      <c r="V8" s="90">
        <v>149671</v>
      </c>
      <c r="W8" s="90">
        <v>156704</v>
      </c>
      <c r="X8" s="90">
        <v>163035</v>
      </c>
      <c r="Y8" s="90">
        <v>167624</v>
      </c>
      <c r="Z8" s="90">
        <v>77744</v>
      </c>
      <c r="AA8" s="90">
        <v>52717</v>
      </c>
      <c r="AB8" s="90">
        <v>155086</v>
      </c>
      <c r="AC8" s="90">
        <v>154746</v>
      </c>
      <c r="AD8" s="90">
        <v>150025</v>
      </c>
      <c r="AE8" s="90">
        <v>138800</v>
      </c>
      <c r="AF8" s="90">
        <v>123672</v>
      </c>
      <c r="AG8" s="90">
        <v>81398</v>
      </c>
      <c r="AH8" s="90">
        <v>58063</v>
      </c>
    </row>
    <row r="9" spans="1:34" x14ac:dyDescent="0.25">
      <c r="B9" s="135" t="s">
        <v>17</v>
      </c>
      <c r="C9" s="89" t="s">
        <v>20</v>
      </c>
      <c r="D9" s="34">
        <v>14866</v>
      </c>
      <c r="E9" s="34">
        <v>7396</v>
      </c>
      <c r="F9" s="34">
        <v>18909</v>
      </c>
      <c r="G9" s="34">
        <v>109175</v>
      </c>
      <c r="H9" s="34">
        <v>101500</v>
      </c>
      <c r="I9" s="34">
        <v>87663</v>
      </c>
      <c r="J9" s="34">
        <v>89150</v>
      </c>
      <c r="K9" s="34">
        <v>107107</v>
      </c>
      <c r="L9" s="34">
        <v>29180</v>
      </c>
      <c r="M9" s="34">
        <v>18422</v>
      </c>
      <c r="N9" s="34">
        <v>102968</v>
      </c>
      <c r="O9" s="34">
        <v>97209</v>
      </c>
      <c r="P9" s="34">
        <v>88833</v>
      </c>
      <c r="Q9" s="34">
        <v>100994</v>
      </c>
      <c r="R9" s="34">
        <v>98752</v>
      </c>
      <c r="S9" s="34">
        <v>29050</v>
      </c>
      <c r="T9" s="34">
        <v>15503</v>
      </c>
      <c r="U9" s="34">
        <v>73561</v>
      </c>
      <c r="V9" s="34">
        <v>91689</v>
      </c>
      <c r="W9" s="34">
        <v>94050</v>
      </c>
      <c r="X9" s="34">
        <v>102509</v>
      </c>
      <c r="Y9" s="34">
        <v>105335</v>
      </c>
      <c r="Z9" s="34">
        <v>33689</v>
      </c>
      <c r="AA9" s="34">
        <v>19104</v>
      </c>
      <c r="AB9" s="34">
        <v>102554</v>
      </c>
      <c r="AC9" s="34">
        <v>73111</v>
      </c>
      <c r="AD9" s="34">
        <v>87646</v>
      </c>
      <c r="AE9" s="34">
        <v>85395</v>
      </c>
      <c r="AF9" s="34">
        <v>78973</v>
      </c>
      <c r="AG9" s="34">
        <v>28139</v>
      </c>
      <c r="AH9" s="34">
        <v>24894</v>
      </c>
    </row>
    <row r="10" spans="1:34" x14ac:dyDescent="0.25">
      <c r="B10" s="136"/>
      <c r="C10" s="89" t="s">
        <v>19</v>
      </c>
      <c r="D10" s="34">
        <v>15685</v>
      </c>
      <c r="E10" s="34">
        <v>8180</v>
      </c>
      <c r="F10" s="34">
        <v>17288</v>
      </c>
      <c r="G10" s="34">
        <v>94371</v>
      </c>
      <c r="H10" s="34">
        <v>96398</v>
      </c>
      <c r="I10" s="34">
        <v>80238</v>
      </c>
      <c r="J10" s="34">
        <v>88363</v>
      </c>
      <c r="K10" s="34">
        <v>102316</v>
      </c>
      <c r="L10" s="34">
        <v>31023</v>
      </c>
      <c r="M10" s="34">
        <v>18228</v>
      </c>
      <c r="N10" s="34">
        <v>101490</v>
      </c>
      <c r="O10" s="34">
        <v>94215</v>
      </c>
      <c r="P10" s="34">
        <v>87430</v>
      </c>
      <c r="Q10" s="34">
        <v>95054</v>
      </c>
      <c r="R10" s="34">
        <v>95681</v>
      </c>
      <c r="S10" s="34">
        <v>31119</v>
      </c>
      <c r="T10" s="34">
        <v>15419</v>
      </c>
      <c r="U10" s="34">
        <v>69983</v>
      </c>
      <c r="V10" s="34">
        <v>86801</v>
      </c>
      <c r="W10" s="34">
        <v>91735</v>
      </c>
      <c r="X10" s="34">
        <v>97968</v>
      </c>
      <c r="Y10" s="34">
        <v>102225</v>
      </c>
      <c r="Z10" s="34">
        <v>36770</v>
      </c>
      <c r="AA10" s="34">
        <v>18631</v>
      </c>
      <c r="AB10" s="34">
        <v>98319</v>
      </c>
      <c r="AC10" s="34">
        <v>64569</v>
      </c>
      <c r="AD10" s="34">
        <v>83472</v>
      </c>
      <c r="AE10" s="34">
        <v>80103</v>
      </c>
      <c r="AF10" s="34">
        <v>81250</v>
      </c>
      <c r="AG10" s="34">
        <v>31072</v>
      </c>
      <c r="AH10" s="34">
        <v>23973</v>
      </c>
    </row>
    <row r="11" spans="1:34" x14ac:dyDescent="0.25">
      <c r="B11" s="137"/>
      <c r="C11" s="90" t="s">
        <v>11</v>
      </c>
      <c r="D11" s="90">
        <v>30551</v>
      </c>
      <c r="E11" s="90">
        <v>15576</v>
      </c>
      <c r="F11" s="90">
        <v>36197</v>
      </c>
      <c r="G11" s="90">
        <v>203546</v>
      </c>
      <c r="H11" s="90">
        <v>197898</v>
      </c>
      <c r="I11" s="90">
        <v>167901</v>
      </c>
      <c r="J11" s="90">
        <v>177513</v>
      </c>
      <c r="K11" s="90">
        <v>209423</v>
      </c>
      <c r="L11" s="90">
        <v>60203</v>
      </c>
      <c r="M11" s="90">
        <v>36650</v>
      </c>
      <c r="N11" s="90">
        <v>204458</v>
      </c>
      <c r="O11" s="90">
        <v>191424</v>
      </c>
      <c r="P11" s="90">
        <v>176263</v>
      </c>
      <c r="Q11" s="90">
        <v>196048</v>
      </c>
      <c r="R11" s="90">
        <v>194433</v>
      </c>
      <c r="S11" s="90">
        <v>60169</v>
      </c>
      <c r="T11" s="90">
        <v>30922</v>
      </c>
      <c r="U11" s="90">
        <v>143544</v>
      </c>
      <c r="V11" s="90">
        <v>178490</v>
      </c>
      <c r="W11" s="90">
        <v>185785</v>
      </c>
      <c r="X11" s="90">
        <v>200477</v>
      </c>
      <c r="Y11" s="90">
        <v>207560</v>
      </c>
      <c r="Z11" s="90">
        <v>70459</v>
      </c>
      <c r="AA11" s="90">
        <v>37735</v>
      </c>
      <c r="AB11" s="90">
        <v>200873</v>
      </c>
      <c r="AC11" s="90">
        <v>137680</v>
      </c>
      <c r="AD11" s="90">
        <v>171118</v>
      </c>
      <c r="AE11" s="90">
        <v>165498</v>
      </c>
      <c r="AF11" s="90">
        <v>160223</v>
      </c>
      <c r="AG11" s="90">
        <v>59211</v>
      </c>
      <c r="AH11" s="90">
        <v>48867</v>
      </c>
    </row>
    <row r="12" spans="1:34" x14ac:dyDescent="0.25">
      <c r="B12" s="135" t="s">
        <v>16</v>
      </c>
      <c r="C12" s="89" t="s">
        <v>20</v>
      </c>
      <c r="D12" s="34">
        <v>2768</v>
      </c>
      <c r="E12" s="34">
        <v>954</v>
      </c>
      <c r="F12" s="34">
        <v>4794</v>
      </c>
      <c r="G12" s="34">
        <v>18282</v>
      </c>
      <c r="H12" s="34">
        <v>16349</v>
      </c>
      <c r="I12" s="34">
        <v>13774</v>
      </c>
      <c r="J12" s="34">
        <v>15020</v>
      </c>
      <c r="K12" s="34">
        <v>18464</v>
      </c>
      <c r="L12" s="34">
        <v>6768</v>
      </c>
      <c r="M12" s="34">
        <v>5444</v>
      </c>
      <c r="N12" s="34">
        <v>17562</v>
      </c>
      <c r="O12" s="34">
        <v>18326</v>
      </c>
      <c r="P12" s="34">
        <v>16870</v>
      </c>
      <c r="Q12" s="34">
        <v>18722</v>
      </c>
      <c r="R12" s="34">
        <v>17309</v>
      </c>
      <c r="S12" s="34">
        <v>6784</v>
      </c>
      <c r="T12" s="34">
        <v>4151</v>
      </c>
      <c r="U12" s="34">
        <v>13270</v>
      </c>
      <c r="V12" s="34">
        <v>15591</v>
      </c>
      <c r="W12" s="34">
        <v>12626</v>
      </c>
      <c r="X12" s="34">
        <v>17932</v>
      </c>
      <c r="Y12" s="34">
        <v>20178</v>
      </c>
      <c r="Z12" s="34">
        <v>6947</v>
      </c>
      <c r="AA12" s="34">
        <v>4422</v>
      </c>
      <c r="AB12" s="34">
        <v>21061</v>
      </c>
      <c r="AC12" s="34">
        <v>9957</v>
      </c>
      <c r="AD12" s="34">
        <v>16937</v>
      </c>
      <c r="AE12" s="34">
        <v>14680</v>
      </c>
      <c r="AF12" s="34">
        <v>15220</v>
      </c>
      <c r="AG12" s="34">
        <v>5323</v>
      </c>
      <c r="AH12" s="34">
        <v>5774</v>
      </c>
    </row>
    <row r="13" spans="1:34" x14ac:dyDescent="0.25">
      <c r="B13" s="136"/>
      <c r="C13" s="89" t="s">
        <v>19</v>
      </c>
      <c r="D13" s="34">
        <v>2073</v>
      </c>
      <c r="E13" s="34">
        <v>1018</v>
      </c>
      <c r="F13" s="34">
        <v>2576</v>
      </c>
      <c r="G13" s="34">
        <v>13475</v>
      </c>
      <c r="H13" s="34">
        <v>14344</v>
      </c>
      <c r="I13" s="34">
        <v>11528</v>
      </c>
      <c r="J13" s="34">
        <v>14315</v>
      </c>
      <c r="K13" s="34">
        <v>18900</v>
      </c>
      <c r="L13" s="34">
        <v>6121</v>
      </c>
      <c r="M13" s="34">
        <v>2833</v>
      </c>
      <c r="N13" s="34">
        <v>14709</v>
      </c>
      <c r="O13" s="34">
        <v>15809</v>
      </c>
      <c r="P13" s="34">
        <v>14501</v>
      </c>
      <c r="Q13" s="34">
        <v>16507</v>
      </c>
      <c r="R13" s="34">
        <v>16507</v>
      </c>
      <c r="S13" s="34">
        <v>6333</v>
      </c>
      <c r="T13" s="34">
        <v>2825</v>
      </c>
      <c r="U13" s="34">
        <v>12782</v>
      </c>
      <c r="V13" s="34">
        <v>14739</v>
      </c>
      <c r="W13" s="34">
        <v>11743</v>
      </c>
      <c r="X13" s="34">
        <v>16447</v>
      </c>
      <c r="Y13" s="34">
        <v>20572</v>
      </c>
      <c r="Z13" s="34">
        <v>7062</v>
      </c>
      <c r="AA13" s="34">
        <v>2814</v>
      </c>
      <c r="AB13" s="34">
        <v>17478</v>
      </c>
      <c r="AC13" s="34">
        <v>7731</v>
      </c>
      <c r="AD13" s="34">
        <v>13221</v>
      </c>
      <c r="AE13" s="34">
        <v>12314</v>
      </c>
      <c r="AF13" s="34">
        <v>17022</v>
      </c>
      <c r="AG13" s="34">
        <v>5437</v>
      </c>
      <c r="AH13" s="34">
        <v>3600</v>
      </c>
    </row>
    <row r="14" spans="1:34" x14ac:dyDescent="0.25">
      <c r="B14" s="137"/>
      <c r="C14" s="90" t="s">
        <v>11</v>
      </c>
      <c r="D14" s="90">
        <v>4841</v>
      </c>
      <c r="E14" s="90">
        <v>1972</v>
      </c>
      <c r="F14" s="90">
        <v>7370</v>
      </c>
      <c r="G14" s="90">
        <v>31757</v>
      </c>
      <c r="H14" s="90">
        <v>30693</v>
      </c>
      <c r="I14" s="90">
        <v>25302</v>
      </c>
      <c r="J14" s="90">
        <v>29335</v>
      </c>
      <c r="K14" s="90">
        <v>37364</v>
      </c>
      <c r="L14" s="90">
        <v>12889</v>
      </c>
      <c r="M14" s="90">
        <v>8277</v>
      </c>
      <c r="N14" s="90">
        <v>32271</v>
      </c>
      <c r="O14" s="90">
        <v>34135</v>
      </c>
      <c r="P14" s="90">
        <v>31371</v>
      </c>
      <c r="Q14" s="90">
        <v>35229</v>
      </c>
      <c r="R14" s="90">
        <v>33816</v>
      </c>
      <c r="S14" s="90">
        <v>13117</v>
      </c>
      <c r="T14" s="90">
        <v>6976</v>
      </c>
      <c r="U14" s="90">
        <v>26052</v>
      </c>
      <c r="V14" s="90">
        <v>30330</v>
      </c>
      <c r="W14" s="90">
        <v>24369</v>
      </c>
      <c r="X14" s="90">
        <v>34379</v>
      </c>
      <c r="Y14" s="90">
        <v>40750</v>
      </c>
      <c r="Z14" s="90">
        <v>14009</v>
      </c>
      <c r="AA14" s="90">
        <v>7236</v>
      </c>
      <c r="AB14" s="90">
        <v>38539</v>
      </c>
      <c r="AC14" s="90">
        <v>17688</v>
      </c>
      <c r="AD14" s="90">
        <v>30158</v>
      </c>
      <c r="AE14" s="90">
        <v>26994</v>
      </c>
      <c r="AF14" s="90">
        <v>32242</v>
      </c>
      <c r="AG14" s="90">
        <v>10760</v>
      </c>
      <c r="AH14" s="90">
        <v>9374</v>
      </c>
    </row>
    <row r="15" spans="1:34" x14ac:dyDescent="0.25">
      <c r="B15" s="135" t="s">
        <v>15</v>
      </c>
      <c r="C15" s="89" t="s">
        <v>20</v>
      </c>
      <c r="D15" s="89">
        <v>1168</v>
      </c>
      <c r="E15" s="89">
        <v>1426</v>
      </c>
      <c r="F15" s="89">
        <v>1184</v>
      </c>
      <c r="G15" s="89">
        <v>25928</v>
      </c>
      <c r="H15" s="89">
        <v>22582</v>
      </c>
      <c r="I15" s="89">
        <v>20573</v>
      </c>
      <c r="J15" s="89">
        <v>24673</v>
      </c>
      <c r="K15" s="89">
        <v>22003</v>
      </c>
      <c r="L15" s="89">
        <v>1978</v>
      </c>
      <c r="M15" s="89">
        <v>1012</v>
      </c>
      <c r="N15" s="89">
        <v>27624</v>
      </c>
      <c r="O15" s="89">
        <v>27701</v>
      </c>
      <c r="P15" s="89">
        <v>25640</v>
      </c>
      <c r="Q15" s="89">
        <v>25487</v>
      </c>
      <c r="R15" s="89">
        <v>21429</v>
      </c>
      <c r="S15" s="89">
        <v>2337</v>
      </c>
      <c r="T15" s="89">
        <v>1091</v>
      </c>
      <c r="U15" s="89">
        <v>17948</v>
      </c>
      <c r="V15" s="89">
        <v>22851</v>
      </c>
      <c r="W15" s="89">
        <v>25429</v>
      </c>
      <c r="X15" s="89">
        <v>26522</v>
      </c>
      <c r="Y15" s="89">
        <v>26502</v>
      </c>
      <c r="Z15" s="89">
        <v>2193</v>
      </c>
      <c r="AA15" s="89">
        <v>1313</v>
      </c>
      <c r="AB15" s="89">
        <v>31945</v>
      </c>
      <c r="AC15" s="89">
        <v>27975</v>
      </c>
      <c r="AD15" s="89">
        <v>27673</v>
      </c>
      <c r="AE15" s="89">
        <v>25443</v>
      </c>
      <c r="AF15" s="89">
        <v>27932</v>
      </c>
      <c r="AG15" s="89">
        <v>2386</v>
      </c>
      <c r="AH15" s="89">
        <v>1388</v>
      </c>
    </row>
    <row r="16" spans="1:34" x14ac:dyDescent="0.25">
      <c r="B16" s="136"/>
      <c r="C16" s="89" t="s">
        <v>19</v>
      </c>
      <c r="D16" s="89">
        <v>1089</v>
      </c>
      <c r="E16" s="89">
        <v>1222</v>
      </c>
      <c r="F16" s="89">
        <v>913</v>
      </c>
      <c r="G16" s="89">
        <v>21180</v>
      </c>
      <c r="H16" s="89">
        <v>21332</v>
      </c>
      <c r="I16" s="89">
        <v>21631</v>
      </c>
      <c r="J16" s="89">
        <v>23087</v>
      </c>
      <c r="K16" s="89">
        <v>23264</v>
      </c>
      <c r="L16" s="89">
        <v>1888</v>
      </c>
      <c r="M16" s="89">
        <v>973</v>
      </c>
      <c r="N16" s="89">
        <v>21580</v>
      </c>
      <c r="O16" s="89">
        <v>24508</v>
      </c>
      <c r="P16" s="89">
        <v>23419</v>
      </c>
      <c r="Q16" s="89">
        <v>25919</v>
      </c>
      <c r="R16" s="89">
        <v>22550</v>
      </c>
      <c r="S16" s="89">
        <v>2118</v>
      </c>
      <c r="T16" s="89">
        <v>926</v>
      </c>
      <c r="U16" s="89">
        <v>15241</v>
      </c>
      <c r="V16" s="89">
        <v>22307</v>
      </c>
      <c r="W16" s="89">
        <v>24177</v>
      </c>
      <c r="X16" s="89">
        <v>26531</v>
      </c>
      <c r="Y16" s="89">
        <v>26672</v>
      </c>
      <c r="Z16" s="89">
        <v>2226</v>
      </c>
      <c r="AA16" s="89">
        <v>1153</v>
      </c>
      <c r="AB16" s="89">
        <v>28299</v>
      </c>
      <c r="AC16" s="89">
        <v>27974</v>
      </c>
      <c r="AD16" s="89">
        <v>26210</v>
      </c>
      <c r="AE16" s="89">
        <v>25168</v>
      </c>
      <c r="AF16" s="89">
        <v>28637</v>
      </c>
      <c r="AG16" s="89">
        <v>2102</v>
      </c>
      <c r="AH16" s="89">
        <v>1158</v>
      </c>
    </row>
    <row r="17" spans="2:34" x14ac:dyDescent="0.25">
      <c r="B17" s="137"/>
      <c r="C17" s="90" t="s">
        <v>11</v>
      </c>
      <c r="D17" s="90">
        <v>2257</v>
      </c>
      <c r="E17" s="90">
        <v>2648</v>
      </c>
      <c r="F17" s="90">
        <v>2097</v>
      </c>
      <c r="G17" s="90">
        <v>47108</v>
      </c>
      <c r="H17" s="90">
        <v>43914</v>
      </c>
      <c r="I17" s="90">
        <v>42204</v>
      </c>
      <c r="J17" s="90">
        <v>47760</v>
      </c>
      <c r="K17" s="90">
        <v>45267</v>
      </c>
      <c r="L17" s="90">
        <v>3866</v>
      </c>
      <c r="M17" s="90">
        <v>1985</v>
      </c>
      <c r="N17" s="90">
        <v>49204</v>
      </c>
      <c r="O17" s="90">
        <v>52209</v>
      </c>
      <c r="P17" s="90">
        <v>49059</v>
      </c>
      <c r="Q17" s="90">
        <v>51406</v>
      </c>
      <c r="R17" s="90">
        <v>43979</v>
      </c>
      <c r="S17" s="90">
        <v>4455</v>
      </c>
      <c r="T17" s="90">
        <v>2017</v>
      </c>
      <c r="U17" s="90">
        <v>33189</v>
      </c>
      <c r="V17" s="90">
        <v>45158</v>
      </c>
      <c r="W17" s="90">
        <v>49606</v>
      </c>
      <c r="X17" s="90">
        <v>53053</v>
      </c>
      <c r="Y17" s="90">
        <v>53174</v>
      </c>
      <c r="Z17" s="90">
        <v>4419</v>
      </c>
      <c r="AA17" s="90">
        <v>2466</v>
      </c>
      <c r="AB17" s="90">
        <v>60244</v>
      </c>
      <c r="AC17" s="90">
        <v>55949</v>
      </c>
      <c r="AD17" s="90">
        <v>53883</v>
      </c>
      <c r="AE17" s="90">
        <v>50611</v>
      </c>
      <c r="AF17" s="90">
        <v>56569</v>
      </c>
      <c r="AG17" s="90">
        <v>4488</v>
      </c>
      <c r="AH17" s="90">
        <v>2546</v>
      </c>
    </row>
  </sheetData>
  <mergeCells count="4">
    <mergeCell ref="B9:B11"/>
    <mergeCell ref="B12:B14"/>
    <mergeCell ref="B15:B17"/>
    <mergeCell ref="B6:B8"/>
  </mergeCells>
  <hyperlinks>
    <hyperlink ref="A3" location="İÇİNDEKİLER!A1" display="ANASAYFA"/>
  </hyperlink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9"/>
  <dimension ref="A1:E37"/>
  <sheetViews>
    <sheetView workbookViewId="0">
      <selection activeCell="F30" sqref="F29:F30"/>
    </sheetView>
  </sheetViews>
  <sheetFormatPr defaultColWidth="9.109375" defaultRowHeight="14.4" x14ac:dyDescent="0.3"/>
  <cols>
    <col min="1" max="1" width="11" style="1" customWidth="1"/>
    <col min="2" max="2" width="9.88671875" style="1" bestFit="1" customWidth="1"/>
    <col min="3" max="3" width="10.88671875" style="1" bestFit="1" customWidth="1"/>
    <col min="4" max="4" width="19.88671875" style="1" customWidth="1"/>
    <col min="5" max="5" width="29.44140625" style="1" customWidth="1"/>
    <col min="6" max="16384" width="9.109375" style="1"/>
  </cols>
  <sheetData>
    <row r="1" spans="1:5" x14ac:dyDescent="0.3">
      <c r="A1" s="36" t="s">
        <v>73</v>
      </c>
    </row>
    <row r="3" spans="1:5" x14ac:dyDescent="0.3">
      <c r="A3" s="30" t="s">
        <v>70</v>
      </c>
    </row>
    <row r="4" spans="1:5" x14ac:dyDescent="0.3">
      <c r="B4" s="91" t="s">
        <v>83</v>
      </c>
      <c r="C4" s="92"/>
      <c r="D4" s="92"/>
      <c r="E4" s="92"/>
    </row>
    <row r="5" spans="1:5" x14ac:dyDescent="0.3">
      <c r="B5" s="93" t="s">
        <v>1</v>
      </c>
      <c r="C5" s="93" t="s">
        <v>2</v>
      </c>
      <c r="D5" s="93" t="s">
        <v>20</v>
      </c>
      <c r="E5" s="93" t="s">
        <v>21</v>
      </c>
    </row>
    <row r="6" spans="1:5" x14ac:dyDescent="0.3">
      <c r="B6" s="94">
        <v>44197</v>
      </c>
      <c r="C6" s="95" t="s">
        <v>8</v>
      </c>
      <c r="D6" s="96">
        <v>39544</v>
      </c>
      <c r="E6" s="96">
        <v>39319</v>
      </c>
    </row>
    <row r="7" spans="1:5" x14ac:dyDescent="0.3">
      <c r="B7" s="94">
        <v>44198</v>
      </c>
      <c r="C7" s="95" t="s">
        <v>9</v>
      </c>
      <c r="D7" s="96">
        <v>18957</v>
      </c>
      <c r="E7" s="96">
        <v>20374</v>
      </c>
    </row>
    <row r="8" spans="1:5" x14ac:dyDescent="0.3">
      <c r="B8" s="94">
        <v>44199</v>
      </c>
      <c r="C8" s="95" t="s">
        <v>3</v>
      </c>
      <c r="D8" s="96">
        <v>48206</v>
      </c>
      <c r="E8" s="96">
        <v>41903</v>
      </c>
    </row>
    <row r="9" spans="1:5" x14ac:dyDescent="0.3">
      <c r="B9" s="94">
        <v>44200</v>
      </c>
      <c r="C9" s="95" t="s">
        <v>4</v>
      </c>
      <c r="D9" s="96">
        <v>239007</v>
      </c>
      <c r="E9" s="96">
        <v>212154</v>
      </c>
    </row>
    <row r="10" spans="1:5" x14ac:dyDescent="0.3">
      <c r="B10" s="94">
        <v>44201</v>
      </c>
      <c r="C10" s="95" t="s">
        <v>5</v>
      </c>
      <c r="D10" s="96">
        <v>222126</v>
      </c>
      <c r="E10" s="96">
        <v>211040</v>
      </c>
    </row>
    <row r="11" spans="1:5" x14ac:dyDescent="0.3">
      <c r="B11" s="94">
        <v>44202</v>
      </c>
      <c r="C11" s="95" t="s">
        <v>6</v>
      </c>
      <c r="D11" s="96">
        <v>196170</v>
      </c>
      <c r="E11" s="96">
        <v>182040</v>
      </c>
    </row>
    <row r="12" spans="1:5" x14ac:dyDescent="0.3">
      <c r="B12" s="94">
        <v>44203</v>
      </c>
      <c r="C12" s="95" t="s">
        <v>7</v>
      </c>
      <c r="D12" s="96">
        <v>198715</v>
      </c>
      <c r="E12" s="96">
        <v>195163</v>
      </c>
    </row>
    <row r="13" spans="1:5" x14ac:dyDescent="0.3">
      <c r="B13" s="94">
        <v>44204</v>
      </c>
      <c r="C13" s="95" t="s">
        <v>8</v>
      </c>
      <c r="D13" s="96">
        <v>232608</v>
      </c>
      <c r="E13" s="96">
        <v>226354</v>
      </c>
    </row>
    <row r="14" spans="1:5" x14ac:dyDescent="0.3">
      <c r="B14" s="94">
        <v>44205</v>
      </c>
      <c r="C14" s="95" t="s">
        <v>9</v>
      </c>
      <c r="D14" s="96">
        <v>72166</v>
      </c>
      <c r="E14" s="96">
        <v>71821</v>
      </c>
    </row>
    <row r="15" spans="1:5" x14ac:dyDescent="0.3">
      <c r="B15" s="94">
        <v>44206</v>
      </c>
      <c r="C15" s="95" t="s">
        <v>3</v>
      </c>
      <c r="D15" s="96">
        <v>48114</v>
      </c>
      <c r="E15" s="96">
        <v>43322</v>
      </c>
    </row>
    <row r="16" spans="1:5" x14ac:dyDescent="0.3">
      <c r="B16" s="94">
        <v>44207</v>
      </c>
      <c r="C16" s="95" t="s">
        <v>4</v>
      </c>
      <c r="D16" s="96">
        <v>228020</v>
      </c>
      <c r="E16" s="96">
        <v>218037</v>
      </c>
    </row>
    <row r="17" spans="2:5" x14ac:dyDescent="0.3">
      <c r="B17" s="94">
        <v>44208</v>
      </c>
      <c r="C17" s="95" t="s">
        <v>5</v>
      </c>
      <c r="D17" s="96">
        <v>218775</v>
      </c>
      <c r="E17" s="96">
        <v>212898</v>
      </c>
    </row>
    <row r="18" spans="2:5" x14ac:dyDescent="0.3">
      <c r="B18" s="94">
        <v>44209</v>
      </c>
      <c r="C18" s="95" t="s">
        <v>6</v>
      </c>
      <c r="D18" s="96">
        <v>204106</v>
      </c>
      <c r="E18" s="96">
        <v>198497</v>
      </c>
    </row>
    <row r="19" spans="2:5" x14ac:dyDescent="0.3">
      <c r="B19" s="94">
        <v>44210</v>
      </c>
      <c r="C19" s="95" t="s">
        <v>7</v>
      </c>
      <c r="D19" s="96">
        <v>227023</v>
      </c>
      <c r="E19" s="96">
        <v>216620</v>
      </c>
    </row>
    <row r="20" spans="2:5" x14ac:dyDescent="0.3">
      <c r="B20" s="94">
        <v>44211</v>
      </c>
      <c r="C20" s="95" t="s">
        <v>8</v>
      </c>
      <c r="D20" s="96">
        <v>218254</v>
      </c>
      <c r="E20" s="96">
        <v>213684</v>
      </c>
    </row>
    <row r="21" spans="2:5" x14ac:dyDescent="0.3">
      <c r="B21" s="94">
        <v>44212</v>
      </c>
      <c r="C21" s="95" t="s">
        <v>9</v>
      </c>
      <c r="D21" s="96">
        <v>72653</v>
      </c>
      <c r="E21" s="96">
        <v>72898</v>
      </c>
    </row>
    <row r="22" spans="2:5" x14ac:dyDescent="0.3">
      <c r="B22" s="94">
        <v>44213</v>
      </c>
      <c r="C22" s="95" t="s">
        <v>3</v>
      </c>
      <c r="D22" s="96">
        <v>41700</v>
      </c>
      <c r="E22" s="96">
        <v>38749</v>
      </c>
    </row>
    <row r="23" spans="2:5" x14ac:dyDescent="0.3">
      <c r="B23" s="94">
        <v>44214</v>
      </c>
      <c r="C23" s="95" t="s">
        <v>4</v>
      </c>
      <c r="D23" s="96">
        <v>172745</v>
      </c>
      <c r="E23" s="96">
        <v>163248</v>
      </c>
    </row>
    <row r="24" spans="2:5" x14ac:dyDescent="0.3">
      <c r="B24" s="94">
        <v>44215</v>
      </c>
      <c r="C24" s="95" t="s">
        <v>5</v>
      </c>
      <c r="D24" s="96">
        <v>206158</v>
      </c>
      <c r="E24" s="96">
        <v>197491</v>
      </c>
    </row>
    <row r="25" spans="2:5" x14ac:dyDescent="0.3">
      <c r="B25" s="94">
        <v>44216</v>
      </c>
      <c r="C25" s="95" t="s">
        <v>6</v>
      </c>
      <c r="D25" s="96">
        <v>211369</v>
      </c>
      <c r="E25" s="96">
        <v>205095</v>
      </c>
    </row>
    <row r="26" spans="2:5" x14ac:dyDescent="0.3">
      <c r="B26" s="94">
        <v>44217</v>
      </c>
      <c r="C26" s="95" t="s">
        <v>7</v>
      </c>
      <c r="D26" s="96">
        <v>230082</v>
      </c>
      <c r="E26" s="96">
        <v>220862</v>
      </c>
    </row>
    <row r="27" spans="2:5" x14ac:dyDescent="0.3">
      <c r="B27" s="94">
        <v>44218</v>
      </c>
      <c r="C27" s="95" t="s">
        <v>8</v>
      </c>
      <c r="D27" s="96">
        <v>236102</v>
      </c>
      <c r="E27" s="96">
        <v>233006</v>
      </c>
    </row>
    <row r="28" spans="2:5" x14ac:dyDescent="0.3">
      <c r="B28" s="94">
        <v>44219</v>
      </c>
      <c r="C28" s="95" t="s">
        <v>9</v>
      </c>
      <c r="D28" s="96">
        <v>82702</v>
      </c>
      <c r="E28" s="96">
        <v>83929</v>
      </c>
    </row>
    <row r="29" spans="2:5" x14ac:dyDescent="0.3">
      <c r="B29" s="94">
        <v>44220</v>
      </c>
      <c r="C29" s="95" t="s">
        <v>3</v>
      </c>
      <c r="D29" s="96">
        <v>52538</v>
      </c>
      <c r="E29" s="96">
        <v>47616</v>
      </c>
    </row>
    <row r="30" spans="2:5" x14ac:dyDescent="0.3">
      <c r="B30" s="94">
        <v>44221</v>
      </c>
      <c r="C30" s="95" t="s">
        <v>4</v>
      </c>
      <c r="D30" s="96">
        <v>234574</v>
      </c>
      <c r="E30" s="96">
        <v>220168</v>
      </c>
    </row>
    <row r="31" spans="2:5" x14ac:dyDescent="0.3">
      <c r="B31" s="94">
        <v>44222</v>
      </c>
      <c r="C31" s="95" t="s">
        <v>5</v>
      </c>
      <c r="D31" s="96">
        <v>189041</v>
      </c>
      <c r="E31" s="96">
        <v>177022</v>
      </c>
    </row>
    <row r="32" spans="2:5" x14ac:dyDescent="0.3">
      <c r="B32" s="94">
        <v>44223</v>
      </c>
      <c r="C32" s="95" t="s">
        <v>6</v>
      </c>
      <c r="D32" s="96">
        <v>208030</v>
      </c>
      <c r="E32" s="96">
        <v>197154</v>
      </c>
    </row>
    <row r="33" spans="2:5" x14ac:dyDescent="0.3">
      <c r="B33" s="94">
        <v>44224</v>
      </c>
      <c r="C33" s="95" t="s">
        <v>7</v>
      </c>
      <c r="D33" s="96">
        <v>196264</v>
      </c>
      <c r="E33" s="96">
        <v>185639</v>
      </c>
    </row>
    <row r="34" spans="2:5" x14ac:dyDescent="0.3">
      <c r="B34" s="94">
        <v>44225</v>
      </c>
      <c r="C34" s="95" t="s">
        <v>8</v>
      </c>
      <c r="D34" s="96">
        <v>184192</v>
      </c>
      <c r="E34" s="96">
        <v>188514</v>
      </c>
    </row>
    <row r="35" spans="2:5" x14ac:dyDescent="0.3">
      <c r="B35" s="94">
        <v>44226</v>
      </c>
      <c r="C35" s="95" t="s">
        <v>9</v>
      </c>
      <c r="D35" s="96">
        <v>77366</v>
      </c>
      <c r="E35" s="96">
        <v>78491</v>
      </c>
    </row>
    <row r="36" spans="2:5" x14ac:dyDescent="0.3">
      <c r="B36" s="94">
        <v>44227</v>
      </c>
      <c r="C36" s="95" t="s">
        <v>3</v>
      </c>
      <c r="D36" s="96">
        <v>62427</v>
      </c>
      <c r="E36" s="96">
        <v>56423</v>
      </c>
    </row>
    <row r="37" spans="2:5" x14ac:dyDescent="0.3">
      <c r="B37" s="141" t="s">
        <v>10</v>
      </c>
      <c r="C37" s="141"/>
      <c r="D37" s="97">
        <v>4869734</v>
      </c>
      <c r="E37" s="97">
        <v>4669531</v>
      </c>
    </row>
  </sheetData>
  <mergeCells count="1">
    <mergeCell ref="B37:C37"/>
  </mergeCells>
  <hyperlinks>
    <hyperlink ref="A3" location="İÇİNDEKİLER!A1" display="ANASAYFA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11</vt:i4>
      </vt:variant>
    </vt:vector>
  </HeadingPairs>
  <TitlesOfParts>
    <vt:vector size="11" baseType="lpstr">
      <vt:lpstr>İÇİNDEKİLER</vt:lpstr>
      <vt:lpstr>TABLO1</vt:lpstr>
      <vt:lpstr>TABLO2</vt:lpstr>
      <vt:lpstr>TABLO3</vt:lpstr>
      <vt:lpstr>TABLO4</vt:lpstr>
      <vt:lpstr>TABLO5</vt:lpstr>
      <vt:lpstr>TABLO6</vt:lpstr>
      <vt:lpstr>TABLO7</vt:lpstr>
      <vt:lpstr>TABLO8</vt:lpstr>
      <vt:lpstr>TABLO9</vt:lpstr>
      <vt:lpstr>TABLO10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Erkanm</dc:creator>
  <cp:lastModifiedBy>user</cp:lastModifiedBy>
  <dcterms:created xsi:type="dcterms:W3CDTF">2015-06-05T18:19:34Z</dcterms:created>
  <dcterms:modified xsi:type="dcterms:W3CDTF">2021-05-07T14:38:26Z</dcterms:modified>
</cp:coreProperties>
</file>